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Stankova47-e - Oprava kou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'Stankova47-e - Oprava kou...'!$C$4:$J$76,'Stankova47-e - Oprava kou...'!$C$82:$J$119,'Stankova47-e - Oprava kou...'!$C$125:$K$337</definedName>
    <definedName function="false" hidden="false" localSheetId="1" name="_xlnm.Print_Titles" vbProcedure="false">'Stankova47-e - Oprava kou...'!$135:$135</definedName>
    <definedName function="false" hidden="true" localSheetId="1" name="_xlnm._FilterDatabase" vbProcedure="false">'Stankova47-e - Oprava kou...'!$C$135:$K$337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<sst xmlns="http://schemas.openxmlformats.org/spreadsheetml/2006/main" count="2642" uniqueCount="758">
  <si>
    <t xml:space="preserve">Export Komplet</t>
  </si>
  <si>
    <t xml:space="preserve">2.0</t>
  </si>
  <si>
    <t xml:space="preserve">False</t>
  </si>
  <si>
    <t xml:space="preserve">{eae75910-7b4f-4990-8cef-cb7e6555bff5}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</si>
  <si>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</si>
  <si>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</si>
  <si>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</si>
  <si>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</si>
  <si>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</si>
  <si>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</si>
  <si>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</si>
  <si>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</si>
  <si>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</si>
  <si>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Stankova47-e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</si>
  <si>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</si>
  <si>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</si>
  <si>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koupelny ve 4 patře v bytě  Staňkova 47</t>
  </si>
  <si>
    <t xml:space="preserve">KSO:</t>
  </si>
  <si>
    <t xml:space="preserve">CC-CZ:</t>
  </si>
  <si>
    <t xml:space="preserve">Místo:</t>
  </si>
  <si>
    <t xml:space="preserve">Staňkova 47,Brno</t>
  </si>
  <si>
    <t xml:space="preserve">Datum:</t>
  </si>
  <si>
    <t xml:space="preserve">4. 3. 2023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</si>
  <si>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</si>
  <si>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</si>
  <si>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</si>
  <si>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</si>
  <si>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</si>
  <si>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</si>
  <si>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</si>
  <si>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R.Volková</t>
  </si>
  <si>
    <t xml:space="preserve">True</t>
  </si>
  <si>
    <t xml:space="preserve">Zpracovatel:</t>
  </si>
  <si>
    <t xml:space="preserve">Radka Volková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</si>
  <si>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</si>
  <si>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</si>
  <si>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</si>
  <si>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</si>
  <si>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</si>
  <si>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</si>
  <si>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</si>
  <si>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</si>
  <si>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</si>
  <si>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</si>
  <si>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</si>
  <si>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</si>
  <si>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</si>
  <si>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</si>
  <si>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</si>
  <si>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</si>
  <si>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</si>
  <si>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</si>
  <si>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</si>
  <si>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</si>
  <si>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</si>
  <si>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</si>
  <si>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</si>
  <si>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</si>
  <si>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</si>
  <si>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</si>
  <si>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</si>
  <si>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</si>
  <si>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</si>
  <si>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</si>
  <si>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</si>
  <si>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</si>
  <si>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</si>
  <si>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</si>
  <si>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</si>
  <si>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</si>
  <si>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</si>
  <si>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</si>
  <si>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</si>
  <si>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</si>
  <si>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</si>
  <si>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</si>
  <si>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</si>
  <si>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</si>
  <si>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</si>
  <si>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</si>
  <si>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</si>
  <si>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</si>
  <si>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</si>
  <si>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</si>
  <si>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</si>
  <si>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</si>
  <si>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</si>
  <si>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</si>
  <si>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</si>
  <si>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</si>
  <si>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</si>
  <si>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</si>
  <si>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</si>
  <si>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</si>
  <si>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</si>
  <si>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</si>
  <si>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</si>
  <si>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</si>
  <si>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</si>
  <si>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</si>
  <si>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</si>
  <si>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</si>
  <si>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</si>
  <si>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</si>
  <si>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</si>
  <si>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</si>
  <si>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</si>
  <si>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</si>
  <si>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</si>
  <si>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</si>
  <si>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</si>
  <si>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</si>
  <si>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</si>
  <si>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</si>
  <si>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</si>
  <si>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</si>
  <si>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</si>
  <si>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</si>
  <si>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</si>
  <si>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</si>
  <si>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</si>
  <si>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</si>
  <si>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</si>
  <si>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</si>
  <si>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</si>
  <si>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</si>
  <si>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</si>
  <si>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</si>
  <si>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</si>
  <si>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</si>
  <si>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</si>
  <si>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346244353</t>
  </si>
  <si>
    <t xml:space="preserve">Obezdívka koupelnových van ploch rovných tl 75 mm z pórobetonových přesných tvárnic</t>
  </si>
  <si>
    <t xml:space="preserve">m2</t>
  </si>
  <si>
    <t xml:space="preserve">CS ÚRS 2023 01</t>
  </si>
  <si>
    <t xml:space="preserve">4</t>
  </si>
  <si>
    <t xml:space="preserve">2</t>
  </si>
  <si>
    <t xml:space="preserve">-244010240</t>
  </si>
  <si>
    <t xml:space="preserve">VV</t>
  </si>
  <si>
    <t xml:space="preserve">(0,75+0,55+1,7)*0,5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</si>
  <si>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</si>
  <si>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</si>
  <si>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</si>
  <si>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10 %</t>
  </si>
  <si>
    <t xml:space="preserve">-1896780013</t>
  </si>
  <si>
    <t xml:space="preserve">612131121</t>
  </si>
  <si>
    <t xml:space="preserve">Penetrační disperzní nátěr vnitřních stěn nanášený ručně</t>
  </si>
  <si>
    <t xml:space="preserve">-968102640</t>
  </si>
  <si>
    <t xml:space="preserve">612135101</t>
  </si>
  <si>
    <t xml:space="preserve">Hrubá výplň rýh ve stěnách maltou jakékoli šířky rýhy</t>
  </si>
  <si>
    <t xml:space="preserve">1275152758</t>
  </si>
  <si>
    <t xml:space="preserve">(10+3+1)*0,1</t>
  </si>
  <si>
    <t xml:space="preserve">Součet</t>
  </si>
  <si>
    <t xml:space="preserve">5</t>
  </si>
  <si>
    <t xml:space="preserve">612142001</t>
  </si>
  <si>
    <t xml:space="preserve">Potažení vnitřních stěn sklovláknitým pletivem vtlačeným do tenkovrstvé hmoty</t>
  </si>
  <si>
    <t xml:space="preserve">1802111305</t>
  </si>
  <si>
    <t xml:space="preserve">612321141</t>
  </si>
  <si>
    <t xml:space="preserve">Vápenocementová omítka štuková dvouvrstvá vnitřních stěn nanášená ručně</t>
  </si>
  <si>
    <t xml:space="preserve">-1940608264</t>
  </si>
  <si>
    <t xml:space="preserve">(1,63+3,4+0,48)*2*1,8-0,6*1,8-1,5</t>
  </si>
  <si>
    <t xml:space="preserve">7</t>
  </si>
  <si>
    <t xml:space="preserve">612321191</t>
  </si>
  <si>
    <t xml:space="preserve">Příplatek k vápenocementové omítce vnitřních stěn za každých dalších 5 mm tloušťky ručně</t>
  </si>
  <si>
    <t xml:space="preserve">1546707020</t>
  </si>
  <si>
    <t xml:space="preserve">8</t>
  </si>
  <si>
    <t xml:space="preserve">612325422</t>
  </si>
  <si>
    <t xml:space="preserve">Oprava vnitřní vápenocementové štukové omítky stěn v rozsahu plochy přes 10 do 30 %</t>
  </si>
  <si>
    <t xml:space="preserve">1019744664</t>
  </si>
  <si>
    <t xml:space="preserve">(1,65+3,4+0,48)*2*1,4</t>
  </si>
  <si>
    <t xml:space="preserve">9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</si>
  <si>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</si>
  <si>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</si>
  <si>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</si>
  <si>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-1857165003</t>
  </si>
  <si>
    <t xml:space="preserve">10</t>
  </si>
  <si>
    <t xml:space="preserve">952-pc 2</t>
  </si>
  <si>
    <t xml:space="preserve">Umytí dveří</t>
  </si>
  <si>
    <t xml:space="preserve">kus</t>
  </si>
  <si>
    <t xml:space="preserve">-31557009</t>
  </si>
  <si>
    <t xml:space="preserve">11</t>
  </si>
  <si>
    <t xml:space="preserve">962031132</t>
  </si>
  <si>
    <t xml:space="preserve">Bourání příček z cihel pálených na MVC tl do 100 mm-vana</t>
  </si>
  <si>
    <t xml:space="preserve">1625218146</t>
  </si>
  <si>
    <t xml:space="preserve">(1,2+0,75+0,5)*0,5</t>
  </si>
  <si>
    <t xml:space="preserve">12</t>
  </si>
  <si>
    <t xml:space="preserve">973031616</t>
  </si>
  <si>
    <t xml:space="preserve">Vysekání kapes ve zdivu cihelném na MV nebo MVC pro špalíky a krabice do 100x100x50 mm</t>
  </si>
  <si>
    <t xml:space="preserve">32921131</t>
  </si>
  <si>
    <t xml:space="preserve">13</t>
  </si>
  <si>
    <t xml:space="preserve">974031121</t>
  </si>
  <si>
    <t xml:space="preserve">Vysekání rýh ve zdivu cihelném hl do 30 mm š do 30 mm</t>
  </si>
  <si>
    <t xml:space="preserve">m</t>
  </si>
  <si>
    <t xml:space="preserve">1145427696</t>
  </si>
  <si>
    <t xml:space="preserve">14</t>
  </si>
  <si>
    <t xml:space="preserve">974031132</t>
  </si>
  <si>
    <t xml:space="preserve">Vysekání rýh ve zdivu cihelném hl do 50 mm š do 70 mm</t>
  </si>
  <si>
    <t xml:space="preserve">2087242333</t>
  </si>
  <si>
    <t xml:space="preserve">974031164</t>
  </si>
  <si>
    <t xml:space="preserve">Vysekání rýh ve zdivu cihelném hl do 150 mm š do 150 mm</t>
  </si>
  <si>
    <t xml:space="preserve">1094917690</t>
  </si>
  <si>
    <t xml:space="preserve">16</t>
  </si>
  <si>
    <t xml:space="preserve">978011121</t>
  </si>
  <si>
    <t xml:space="preserve">Otlučení (osekání) vnitřní vápenné nebo vápenocementové omítky stropů v rozsahu přes 5 do 10 %</t>
  </si>
  <si>
    <t xml:space="preserve">-965925170</t>
  </si>
  <si>
    <t xml:space="preserve">17</t>
  </si>
  <si>
    <t xml:space="preserve">978013141</t>
  </si>
  <si>
    <t xml:space="preserve">Otlučení (osekání) vnitřní vápenné nebo vápenocementové omítky stěn v rozsahu přes 10 do 30 %</t>
  </si>
  <si>
    <t xml:space="preserve">1277924935</t>
  </si>
  <si>
    <t xml:space="preserve">18</t>
  </si>
  <si>
    <t xml:space="preserve">978013191</t>
  </si>
  <si>
    <t xml:space="preserve">Otlučení (osekání) vnitřní vápenné nebo vápenocementové omítky stěn v rozsahu 100 %</t>
  </si>
  <si>
    <t xml:space="preserve">135845824</t>
  </si>
  <si>
    <t xml:space="preserve">(1,63+3,4+0,48)*2*1,8-0,6*1,8</t>
  </si>
  <si>
    <t xml:space="preserve">19</t>
  </si>
  <si>
    <t xml:space="preserve">978059541</t>
  </si>
  <si>
    <t xml:space="preserve">Odsekání a odebrání obkladů stěn z vnitřních obkládaček plochy přes 1 m2</t>
  </si>
  <si>
    <t xml:space="preserve">1177269183</t>
  </si>
  <si>
    <t xml:space="preserve">997</t>
  </si>
  <si>
    <t xml:space="preserve">Přesun sutě</t>
  </si>
  <si>
    <t xml:space="preserve">20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</si>
  <si>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</si>
  <si>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</si>
  <si>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</si>
  <si>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-110988061</t>
  </si>
  <si>
    <t xml:space="preserve">997013501</t>
  </si>
  <si>
    <t xml:space="preserve">Odvoz suti a vybouraných hmot na skládku nebo meziskládku do 1 km se složením</t>
  </si>
  <si>
    <t xml:space="preserve">-1965875563</t>
  </si>
  <si>
    <t xml:space="preserve">22</t>
  </si>
  <si>
    <t xml:space="preserve">997013509</t>
  </si>
  <si>
    <t xml:space="preserve">Příplatek k odvozu suti a vybouraných hmot na skládku ZKD 1 km přes 1 km</t>
  </si>
  <si>
    <t xml:space="preserve">-1043152182</t>
  </si>
  <si>
    <t xml:space="preserve">3,492*19 'Přepočtené koeficientem množství</t>
  </si>
  <si>
    <t xml:space="preserve">23</t>
  </si>
  <si>
    <t xml:space="preserve">997013601</t>
  </si>
  <si>
    <t xml:space="preserve">Poplatek za uložení na skládce (skládkovné) stavebního odpadu</t>
  </si>
  <si>
    <t xml:space="preserve">-1075977319</t>
  </si>
  <si>
    <t xml:space="preserve">998</t>
  </si>
  <si>
    <t xml:space="preserve">Přesun hmot</t>
  </si>
  <si>
    <t xml:space="preserve">24</t>
  </si>
  <si>
    <t xml:space="preserve">998018002</t>
  </si>
  <si>
    <t xml:space="preserve">Přesun hmot ruční pro budovy v přes 6 do 12 m</t>
  </si>
  <si>
    <t xml:space="preserve">-424908391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</si>
  <si>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</si>
  <si>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</si>
  <si>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</si>
  <si>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</si>
  <si>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25</t>
  </si>
  <si>
    <t xml:space="preserve">721171803</t>
  </si>
  <si>
    <t xml:space="preserve">Demontáž potrubí z PVC D do 75</t>
  </si>
  <si>
    <t xml:space="preserve">-1056399981</t>
  </si>
  <si>
    <t xml:space="preserve">26</t>
  </si>
  <si>
    <t xml:space="preserve">721171808</t>
  </si>
  <si>
    <t xml:space="preserve">Demontáž potrubí z PVC D přes 75 do 114</t>
  </si>
  <si>
    <t xml:space="preserve">972555007</t>
  </si>
  <si>
    <t xml:space="preserve">27</t>
  </si>
  <si>
    <t xml:space="preserve">721174042</t>
  </si>
  <si>
    <t xml:space="preserve">Potrubí kanalizační z PP připojovací DN 40</t>
  </si>
  <si>
    <t xml:space="preserve">1824958060</t>
  </si>
  <si>
    <t xml:space="preserve">28</t>
  </si>
  <si>
    <t xml:space="preserve">721174043</t>
  </si>
  <si>
    <t xml:space="preserve">Potrubí kanalizační z PP připojovací DN 50</t>
  </si>
  <si>
    <t xml:space="preserve">1269127155</t>
  </si>
  <si>
    <t xml:space="preserve">29</t>
  </si>
  <si>
    <t xml:space="preserve">721174045</t>
  </si>
  <si>
    <t xml:space="preserve">Potrubí kanalizační z PP připojovací DN 110</t>
  </si>
  <si>
    <t xml:space="preserve">2058547615</t>
  </si>
  <si>
    <t xml:space="preserve">30</t>
  </si>
  <si>
    <t xml:space="preserve">721194104</t>
  </si>
  <si>
    <t xml:space="preserve">Vyvedení a upevnění odpadních výpustek DN 40</t>
  </si>
  <si>
    <t xml:space="preserve">-1123999368</t>
  </si>
  <si>
    <t xml:space="preserve">31</t>
  </si>
  <si>
    <t xml:space="preserve">721226511</t>
  </si>
  <si>
    <t xml:space="preserve">Zápachová uzávěrka podomítková pro pračku a myčku DN 40</t>
  </si>
  <si>
    <t xml:space="preserve">794117922</t>
  </si>
  <si>
    <t xml:space="preserve">32</t>
  </si>
  <si>
    <t xml:space="preserve">721290111</t>
  </si>
  <si>
    <t xml:space="preserve">Zkouška těsnosti potrubí kanalizace vodou DN do 125</t>
  </si>
  <si>
    <t xml:space="preserve">557124281</t>
  </si>
  <si>
    <t xml:space="preserve">33</t>
  </si>
  <si>
    <t xml:space="preserve">721290822</t>
  </si>
  <si>
    <t xml:space="preserve">Přemístění vnitrostaveništní demontovaných hmot vnitřní kanalizace v objektech v přes 6 do 12 m</t>
  </si>
  <si>
    <t xml:space="preserve">-391823450</t>
  </si>
  <si>
    <t xml:space="preserve">34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</si>
  <si>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</si>
  <si>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</si>
  <si>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</si>
  <si>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-344395680</t>
  </si>
  <si>
    <t xml:space="preserve">722</t>
  </si>
  <si>
    <t xml:space="preserve">Zdravotechnika - vnitřní vodovod</t>
  </si>
  <si>
    <t xml:space="preserve">35</t>
  </si>
  <si>
    <t xml:space="preserve">722174002</t>
  </si>
  <si>
    <t xml:space="preserve">Potrubí vodovodní plastové PPR svar polyfúze PN 16 D 20x2,8 mm</t>
  </si>
  <si>
    <t xml:space="preserve">-582766777</t>
  </si>
  <si>
    <t xml:space="preserve">36</t>
  </si>
  <si>
    <t xml:space="preserve">722174003</t>
  </si>
  <si>
    <t xml:space="preserve">Potrubí vodovodní plastové PPR svar polyfúze PN 16 D 25x3,5 mm</t>
  </si>
  <si>
    <t xml:space="preserve">1552305682</t>
  </si>
  <si>
    <t xml:space="preserve">37</t>
  </si>
  <si>
    <t xml:space="preserve">722181221</t>
  </si>
  <si>
    <t xml:space="preserve">Ochrana vodovodního potrubí přilepenými termoizolačními trubicemi z PE tl přes 6 do 9 mm DN do 22 mm</t>
  </si>
  <si>
    <t xml:space="preserve">-1178833786</t>
  </si>
  <si>
    <t xml:space="preserve">38</t>
  </si>
  <si>
    <t xml:space="preserve">722181222</t>
  </si>
  <si>
    <t xml:space="preserve">Ochrana vodovodního potrubí přilepenými termoizolačními trubicemi z PE tl přes 6 do 9 mm DN přes 22 do 45 mm</t>
  </si>
  <si>
    <t xml:space="preserve">660986584</t>
  </si>
  <si>
    <t xml:space="preserve">39</t>
  </si>
  <si>
    <t xml:space="preserve">722190401</t>
  </si>
  <si>
    <t xml:space="preserve">Vyvedení a upevnění výpustku DN do 25</t>
  </si>
  <si>
    <t xml:space="preserve">330503616</t>
  </si>
  <si>
    <t xml:space="preserve">"umyvadlo"2</t>
  </si>
  <si>
    <t xml:space="preserve">"vana"2</t>
  </si>
  <si>
    <t xml:space="preserve">"přípojka pro pračku"1</t>
  </si>
  <si>
    <t xml:space="preserve">40</t>
  </si>
  <si>
    <t xml:space="preserve">722232045</t>
  </si>
  <si>
    <t xml:space="preserve">Kohout kulový přímý G 1" PN 42 do 185°C vnitřní závit</t>
  </si>
  <si>
    <t xml:space="preserve">1431260615</t>
  </si>
  <si>
    <t xml:space="preserve">41</t>
  </si>
  <si>
    <t xml:space="preserve">722232063</t>
  </si>
  <si>
    <t xml:space="preserve">Kohout kulový přímý G 1" PN 42 do 185°C vnitřní závit s vypouštěním</t>
  </si>
  <si>
    <t xml:space="preserve">403062475</t>
  </si>
  <si>
    <t xml:space="preserve">42</t>
  </si>
  <si>
    <t xml:space="preserve">722290226</t>
  </si>
  <si>
    <t xml:space="preserve">Zkouška těsnosti vodovodního potrubí závitového DN do 50</t>
  </si>
  <si>
    <t xml:space="preserve">1120366471</t>
  </si>
  <si>
    <t xml:space="preserve">43</t>
  </si>
  <si>
    <t xml:space="preserve">722290234</t>
  </si>
  <si>
    <t xml:space="preserve">Proplach a dezinfekce vodovodního potrubí DN do 80</t>
  </si>
  <si>
    <t xml:space="preserve">369145354</t>
  </si>
  <si>
    <t xml:space="preserve">44</t>
  </si>
  <si>
    <t xml:space="preserve">998722202</t>
  </si>
  <si>
    <t xml:space="preserve">Přesun hmot procentní pro vnitřní vodovod v objektech v přes 6 do 12 m</t>
  </si>
  <si>
    <t xml:space="preserve">-365758864</t>
  </si>
  <si>
    <t xml:space="preserve">725</t>
  </si>
  <si>
    <t xml:space="preserve">Zdravotechnika - zařizovací předměty</t>
  </si>
  <si>
    <t xml:space="preserve">45</t>
  </si>
  <si>
    <t xml:space="preserve">725210821</t>
  </si>
  <si>
    <t xml:space="preserve">Demontáž umyvadel bez výtokových armatur</t>
  </si>
  <si>
    <t xml:space="preserve">soubor</t>
  </si>
  <si>
    <t xml:space="preserve">-1302123136</t>
  </si>
  <si>
    <t xml:space="preserve">46</t>
  </si>
  <si>
    <t xml:space="preserve">725212111</t>
  </si>
  <si>
    <t xml:space="preserve">Umyvadlo keramické bílé nábytkové šířky 500 mm včetně skříňky s jednou zásuvkou</t>
  </si>
  <si>
    <t xml:space="preserve">379556151</t>
  </si>
  <si>
    <t xml:space="preserve">47</t>
  </si>
  <si>
    <t xml:space="preserve">725220832</t>
  </si>
  <si>
    <t xml:space="preserve">Demontáž van</t>
  </si>
  <si>
    <t xml:space="preserve">1348555243</t>
  </si>
  <si>
    <t xml:space="preserve">48</t>
  </si>
  <si>
    <t xml:space="preserve">725222113</t>
  </si>
  <si>
    <t xml:space="preserve">Vana bez armatur výtokových akrylátová se zápachovou uzávěrkou 1500x700 mm</t>
  </si>
  <si>
    <t xml:space="preserve">325431472</t>
  </si>
  <si>
    <t xml:space="preserve">49</t>
  </si>
  <si>
    <t xml:space="preserve">7252-pc1</t>
  </si>
  <si>
    <t xml:space="preserve">Horní skříňka nad umyvadlem vč. osvětlení</t>
  </si>
  <si>
    <t xml:space="preserve">-242213874</t>
  </si>
  <si>
    <t xml:space="preserve">50</t>
  </si>
  <si>
    <t xml:space="preserve">725810811</t>
  </si>
  <si>
    <t xml:space="preserve">Demontáž ventilů výtokových nástěnných</t>
  </si>
  <si>
    <t xml:space="preserve">-1548481502</t>
  </si>
  <si>
    <t xml:space="preserve">51</t>
  </si>
  <si>
    <t xml:space="preserve">725820801</t>
  </si>
  <si>
    <t xml:space="preserve">Demontáž baterie nástěnné do G 3 / 4</t>
  </si>
  <si>
    <t xml:space="preserve">995822976</t>
  </si>
  <si>
    <t xml:space="preserve">52</t>
  </si>
  <si>
    <t xml:space="preserve">725820802</t>
  </si>
  <si>
    <t xml:space="preserve">Demontáž baterie stojánkové do jednoho otvoru</t>
  </si>
  <si>
    <t xml:space="preserve">-1384902738</t>
  </si>
  <si>
    <t xml:space="preserve">53</t>
  </si>
  <si>
    <t xml:space="preserve">725822613</t>
  </si>
  <si>
    <t xml:space="preserve">Baterie umyvadlová stojánková páková s výpustí</t>
  </si>
  <si>
    <t xml:space="preserve">107957220</t>
  </si>
  <si>
    <t xml:space="preserve">54</t>
  </si>
  <si>
    <t xml:space="preserve">725831313</t>
  </si>
  <si>
    <t xml:space="preserve">Baterie vanová nástěnná páková s příslušenstvím a pohyblivým držákem</t>
  </si>
  <si>
    <t xml:space="preserve">1629157737</t>
  </si>
  <si>
    <t xml:space="preserve">55</t>
  </si>
  <si>
    <t xml:space="preserve">725860811</t>
  </si>
  <si>
    <t xml:space="preserve">Demontáž uzávěrů zápachu jednoduchých</t>
  </si>
  <si>
    <t xml:space="preserve">-224686468</t>
  </si>
  <si>
    <t xml:space="preserve">56</t>
  </si>
  <si>
    <t xml:space="preserve">998725202</t>
  </si>
  <si>
    <t xml:space="preserve">Přesun hmot procentní pro zařizovací předměty v objektech v přes 6 do 12 m</t>
  </si>
  <si>
    <t xml:space="preserve">-1874353125</t>
  </si>
  <si>
    <t xml:space="preserve">731</t>
  </si>
  <si>
    <t xml:space="preserve">Ústřední vytápění - kotelny</t>
  </si>
  <si>
    <t xml:space="preserve">57</t>
  </si>
  <si>
    <t xml:space="preserve">731191942</t>
  </si>
  <si>
    <t xml:space="preserve">Napuštění kotle po opravě přes 5 do 10 m2</t>
  </si>
  <si>
    <t xml:space="preserve">1445300440</t>
  </si>
  <si>
    <t xml:space="preserve">58</t>
  </si>
  <si>
    <t xml:space="preserve">731200823</t>
  </si>
  <si>
    <t xml:space="preserve">Demontáž kotle ocelového na plynná nebo kapalná paliva výkon do 25 kW</t>
  </si>
  <si>
    <t xml:space="preserve">881001972</t>
  </si>
  <si>
    <t xml:space="preserve">59</t>
  </si>
  <si>
    <t xml:space="preserve">731244493</t>
  </si>
  <si>
    <t xml:space="preserve">Zpětná montáž kotle ocelového závěsného na plyn o výkonu přes 20 do 28 kW</t>
  </si>
  <si>
    <t xml:space="preserve">1478867551</t>
  </si>
  <si>
    <t xml:space="preserve">60</t>
  </si>
  <si>
    <t xml:space="preserve">731391812</t>
  </si>
  <si>
    <t xml:space="preserve">Vypuštění vody z kotle samospádem pl kotle přes 5 do 10 m2</t>
  </si>
  <si>
    <t xml:space="preserve">13739898</t>
  </si>
  <si>
    <t xml:space="preserve">61</t>
  </si>
  <si>
    <t xml:space="preserve">7313-pc1</t>
  </si>
  <si>
    <t xml:space="preserve">Napojení kondenzátu do kanalizace (vedeno ve zdi)</t>
  </si>
  <si>
    <t xml:space="preserve">178512459</t>
  </si>
  <si>
    <t xml:space="preserve">62</t>
  </si>
  <si>
    <t xml:space="preserve">998731202</t>
  </si>
  <si>
    <t xml:space="preserve">Přesun hmot procentní pro kotelny v objektech v přes 6 do 12 m</t>
  </si>
  <si>
    <t xml:space="preserve">-697906837</t>
  </si>
  <si>
    <t xml:space="preserve">734</t>
  </si>
  <si>
    <t xml:space="preserve">Ústřední vytápění - armatury</t>
  </si>
  <si>
    <t xml:space="preserve">63</t>
  </si>
  <si>
    <t xml:space="preserve">734200811</t>
  </si>
  <si>
    <t xml:space="preserve">Demontáž armatury závitové s jedním závitem přes G 1/2 do G 1/2</t>
  </si>
  <si>
    <t xml:space="preserve">-1868496795</t>
  </si>
  <si>
    <t xml:space="preserve">64</t>
  </si>
  <si>
    <t xml:space="preserve">734200821</t>
  </si>
  <si>
    <t xml:space="preserve">Demontáž armatury závitové se dvěma závity přes G 1/2 do G 1/2</t>
  </si>
  <si>
    <t xml:space="preserve">1521527278</t>
  </si>
  <si>
    <t xml:space="preserve">65</t>
  </si>
  <si>
    <t xml:space="preserve">734200822</t>
  </si>
  <si>
    <t xml:space="preserve">Demontáž armatury závitové se dvěma závity přes G 1/2 do G 1</t>
  </si>
  <si>
    <t xml:space="preserve">-473433027</t>
  </si>
  <si>
    <t xml:space="preserve">66</t>
  </si>
  <si>
    <t xml:space="preserve">734209103</t>
  </si>
  <si>
    <t xml:space="preserve">Zpětná montáž armatury závitové s jedním závitem G 1/2</t>
  </si>
  <si>
    <t xml:space="preserve">1352395967</t>
  </si>
  <si>
    <t xml:space="preserve">67</t>
  </si>
  <si>
    <t xml:space="preserve">734209113</t>
  </si>
  <si>
    <t xml:space="preserve">Zpětná montáž armatury závitové s dvěma závity G 1/2</t>
  </si>
  <si>
    <t xml:space="preserve">1232262939</t>
  </si>
  <si>
    <t xml:space="preserve">68</t>
  </si>
  <si>
    <t xml:space="preserve">734292715</t>
  </si>
  <si>
    <t xml:space="preserve">Kohout kulový přímý G 1 PN 42 do 185°C vnitřní závit</t>
  </si>
  <si>
    <t xml:space="preserve">1248998421</t>
  </si>
  <si>
    <t xml:space="preserve">69</t>
  </si>
  <si>
    <t xml:space="preserve">734292725</t>
  </si>
  <si>
    <t xml:space="preserve">Kohout kulový přímý G 1 PN 42 do 185°C vnitřní závit s vypouštěním</t>
  </si>
  <si>
    <t xml:space="preserve">-304712021</t>
  </si>
  <si>
    <t xml:space="preserve">70</t>
  </si>
  <si>
    <t xml:space="preserve">998734202</t>
  </si>
  <si>
    <t xml:space="preserve">Přesun hmot procentní pro armatury v objektech v přes 6 do 12 m</t>
  </si>
  <si>
    <t xml:space="preserve">988716490</t>
  </si>
  <si>
    <t xml:space="preserve">735</t>
  </si>
  <si>
    <t xml:space="preserve">Ústřední vytápění - otopná tělesa</t>
  </si>
  <si>
    <t xml:space="preserve">71</t>
  </si>
  <si>
    <t xml:space="preserve">735151821</t>
  </si>
  <si>
    <t xml:space="preserve">Demontáž otopného tělesa panelového dvouřadého dl do 1500 mm</t>
  </si>
  <si>
    <t xml:space="preserve">-423938182</t>
  </si>
  <si>
    <t xml:space="preserve">72</t>
  </si>
  <si>
    <t xml:space="preserve">735191901</t>
  </si>
  <si>
    <t xml:space="preserve">Vyzkoušení otopných těles ocelových po opravě tlakem</t>
  </si>
  <si>
    <t xml:space="preserve">850363841</t>
  </si>
  <si>
    <t xml:space="preserve">73</t>
  </si>
  <si>
    <t xml:space="preserve">735191903</t>
  </si>
  <si>
    <t xml:space="preserve">Vyčištění otopných těles ocelových nebo hliníkových proplachem vodou</t>
  </si>
  <si>
    <t xml:space="preserve">902830773</t>
  </si>
  <si>
    <t xml:space="preserve">74</t>
  </si>
  <si>
    <t xml:space="preserve">735191905</t>
  </si>
  <si>
    <t xml:space="preserve">Odvzdušnění otopných těles</t>
  </si>
  <si>
    <t xml:space="preserve">-729893321</t>
  </si>
  <si>
    <t xml:space="preserve">75</t>
  </si>
  <si>
    <t xml:space="preserve">735191910</t>
  </si>
  <si>
    <t xml:space="preserve">Napuštění vody do otopných těles</t>
  </si>
  <si>
    <t xml:space="preserve">312973280</t>
  </si>
  <si>
    <t xml:space="preserve">76</t>
  </si>
  <si>
    <t xml:space="preserve">735192923</t>
  </si>
  <si>
    <t xml:space="preserve">Zpětná montáž otopného tělesa panelového dvouřadého do 1500 mm</t>
  </si>
  <si>
    <t xml:space="preserve">-209507441</t>
  </si>
  <si>
    <t xml:space="preserve">77</t>
  </si>
  <si>
    <t xml:space="preserve">735494811</t>
  </si>
  <si>
    <t xml:space="preserve">Vypuštění vody z otopných těles</t>
  </si>
  <si>
    <t xml:space="preserve">-700962489</t>
  </si>
  <si>
    <t xml:space="preserve">78</t>
  </si>
  <si>
    <t xml:space="preserve">998735202</t>
  </si>
  <si>
    <t xml:space="preserve">Přesun hmot procentní pro otopná tělesa v objektech v přes 6 do 12 m</t>
  </si>
  <si>
    <t xml:space="preserve">-1497102762</t>
  </si>
  <si>
    <t xml:space="preserve">741</t>
  </si>
  <si>
    <t xml:space="preserve">Elektroinstalace - silnoproud</t>
  </si>
  <si>
    <t xml:space="preserve">79</t>
  </si>
  <si>
    <t xml:space="preserve">741112001</t>
  </si>
  <si>
    <t xml:space="preserve">Montáž krabice zapuštěná plastová kruhová</t>
  </si>
  <si>
    <t xml:space="preserve">497158910</t>
  </si>
  <si>
    <t xml:space="preserve">80</t>
  </si>
  <si>
    <t xml:space="preserve">M</t>
  </si>
  <si>
    <t xml:space="preserve">34571450</t>
  </si>
  <si>
    <t xml:space="preserve">krabice pod omítku PVC přístrojová kruhová D 70mm</t>
  </si>
  <si>
    <t xml:space="preserve">-1337713853</t>
  </si>
  <si>
    <t xml:space="preserve">81</t>
  </si>
  <si>
    <t xml:space="preserve">34571452</t>
  </si>
  <si>
    <t xml:space="preserve">krabice pod omítku PVC přístrojová kruhová D 70mm dvojnásobná</t>
  </si>
  <si>
    <t xml:space="preserve">259621700</t>
  </si>
  <si>
    <t xml:space="preserve">82</t>
  </si>
  <si>
    <t xml:space="preserve">34571563</t>
  </si>
  <si>
    <t xml:space="preserve">krabice pod omítku PVC odbočná kruhová D 100mm s víčkem a svorkovnicí</t>
  </si>
  <si>
    <t xml:space="preserve">1491315414</t>
  </si>
  <si>
    <t xml:space="preserve">83</t>
  </si>
  <si>
    <t xml:space="preserve">741120301</t>
  </si>
  <si>
    <t xml:space="preserve">Montáž vodič Cu izolovaný plný a laněný s PVC pláštěm žíla 0,55-16 mm2 pevně (např. CY, CHAH-V)</t>
  </si>
  <si>
    <t xml:space="preserve">489312724</t>
  </si>
  <si>
    <t xml:space="preserve">84</t>
  </si>
  <si>
    <t xml:space="preserve">34141025</t>
  </si>
  <si>
    <t xml:space="preserve">vodič propojovací flexibilní jádro Cu lanované izolace PVC 450/750V (H07V-K) 1x2,5mm2</t>
  </si>
  <si>
    <t xml:space="preserve">-1395287265</t>
  </si>
  <si>
    <t xml:space="preserve">3*1,15 'Přepočtené koeficientem množství</t>
  </si>
  <si>
    <t xml:space="preserve">85</t>
  </si>
  <si>
    <t xml:space="preserve">741122611</t>
  </si>
  <si>
    <t xml:space="preserve">Montáž kabel Cu plný kulatý žíla 3x1,5 až 6 mm2 uložený pevně (např. CYKY)</t>
  </si>
  <si>
    <t xml:space="preserve">-905917891</t>
  </si>
  <si>
    <t xml:space="preserve">86</t>
  </si>
  <si>
    <t xml:space="preserve">34111030</t>
  </si>
  <si>
    <t xml:space="preserve">kabel instalační jádro Cu plné izolace PVC plášť PVC 450/750V (CYKY) 3x1,5mm2</t>
  </si>
  <si>
    <t xml:space="preserve">-1497265264</t>
  </si>
  <si>
    <t xml:space="preserve">20*1,15 'Přepočtené koeficientem množství</t>
  </si>
  <si>
    <t xml:space="preserve">87</t>
  </si>
  <si>
    <t xml:space="preserve">34111036</t>
  </si>
  <si>
    <t xml:space="preserve">kabel instalační jádro Cu plné izolace PVC plášť PVC 450/750V (CYKY) 3x2,5mm2</t>
  </si>
  <si>
    <t xml:space="preserve">-1383825734</t>
  </si>
  <si>
    <t xml:space="preserve">88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</si>
  <si>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</si>
  <si>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</si>
  <si>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763379137</t>
  </si>
  <si>
    <t xml:space="preserve">89</t>
  </si>
  <si>
    <t xml:space="preserve">741130001</t>
  </si>
  <si>
    <t xml:space="preserve">Ukončení vodič izolovaný do 2,5 mm2 v rozváděči nebo na přístroji</t>
  </si>
  <si>
    <t xml:space="preserve">-1908895923</t>
  </si>
  <si>
    <t xml:space="preserve">90</t>
  </si>
  <si>
    <t xml:space="preserve">741310021</t>
  </si>
  <si>
    <t xml:space="preserve">Montáž přepínač nástěnný 5-sériový prostředí normální se zapojením vodičů</t>
  </si>
  <si>
    <t xml:space="preserve">195058926</t>
  </si>
  <si>
    <t xml:space="preserve">91</t>
  </si>
  <si>
    <t xml:space="preserve">34535073</t>
  </si>
  <si>
    <t xml:space="preserve">přepínač nástěnný sériový, řazení 5, IP44, bezšroubové svorky</t>
  </si>
  <si>
    <t xml:space="preserve">-1794749430</t>
  </si>
  <si>
    <t xml:space="preserve">92</t>
  </si>
  <si>
    <t xml:space="preserve">741311803</t>
  </si>
  <si>
    <t xml:space="preserve">Demontáž spínačů nástěnných normálních do 10 A bezšroubových bez zachování funkčnosti do 2 svorek</t>
  </si>
  <si>
    <t xml:space="preserve">914326795</t>
  </si>
  <si>
    <t xml:space="preserve">93</t>
  </si>
  <si>
    <t xml:space="preserve">741313001</t>
  </si>
  <si>
    <t xml:space="preserve">Montáž zásuvka (polo)zapuštěná bezšroubové připojení 2P+PE se zapojením vodičů</t>
  </si>
  <si>
    <t xml:space="preserve">-307305654</t>
  </si>
  <si>
    <t xml:space="preserve">94</t>
  </si>
  <si>
    <t xml:space="preserve">34555241</t>
  </si>
  <si>
    <t xml:space="preserve">přístroj zásuvky zápustné jednonásobné, krytka s clonkami, bezšroubové svorky</t>
  </si>
  <si>
    <t xml:space="preserve">1627311234</t>
  </si>
  <si>
    <t xml:space="preserve">95</t>
  </si>
  <si>
    <t xml:space="preserve">741313003</t>
  </si>
  <si>
    <t xml:space="preserve">Montáž zásuvka (polo)zapuštěná bezšroubové připojení 2x(2P+PE) dvojnásobná se zapojením vodičů</t>
  </si>
  <si>
    <t xml:space="preserve">-460297617</t>
  </si>
  <si>
    <t xml:space="preserve">96</t>
  </si>
  <si>
    <t xml:space="preserve">34555238</t>
  </si>
  <si>
    <t xml:space="preserve">zásuvka zápustná dvojnásobná, šroubové svorky</t>
  </si>
  <si>
    <t xml:space="preserve">1890564570</t>
  </si>
  <si>
    <t xml:space="preserve">97</t>
  </si>
  <si>
    <t xml:space="preserve">741315813</t>
  </si>
  <si>
    <t xml:space="preserve">Demontáž zásuvek domovních normální prostředí do 16A zapuštěných bezšroubových bez zachování funkčnosti 2P+PE</t>
  </si>
  <si>
    <t xml:space="preserve">1907965460</t>
  </si>
  <si>
    <t xml:space="preserve">98</t>
  </si>
  <si>
    <t xml:space="preserve">741370002</t>
  </si>
  <si>
    <t xml:space="preserve">Montáž svítidlo žárovkové bytové stropní přisazené 1 zdroj se sklem</t>
  </si>
  <si>
    <t xml:space="preserve">702323204</t>
  </si>
  <si>
    <t xml:space="preserve">99</t>
  </si>
  <si>
    <t xml:space="preserve">3481-pc 1</t>
  </si>
  <si>
    <t xml:space="preserve">interiérové stropní/nástěnné svítidlo IP 54, s jedním zdrojem, včetně světelného zdroje a recyklačních poplatků</t>
  </si>
  <si>
    <t xml:space="preserve">-2072364629</t>
  </si>
  <si>
    <t xml:space="preserve">100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</si>
  <si>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</si>
  <si>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</si>
  <si>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-1512164282</t>
  </si>
  <si>
    <t xml:space="preserve">101</t>
  </si>
  <si>
    <t xml:space="preserve">741811011</t>
  </si>
  <si>
    <t xml:space="preserve">Kontrola rozvaděč nn silový hmotnosti do 200 kg</t>
  </si>
  <si>
    <t xml:space="preserve">-1226831648</t>
  </si>
  <si>
    <t xml:space="preserve">102</t>
  </si>
  <si>
    <t xml:space="preserve">74191-01</t>
  </si>
  <si>
    <t xml:space="preserve">Pomocný instalační materiál (svorky, sádra, pásky, aj.)</t>
  </si>
  <si>
    <t xml:space="preserve">291840406</t>
  </si>
  <si>
    <t xml:space="preserve">103</t>
  </si>
  <si>
    <t xml:space="preserve">74191-02</t>
  </si>
  <si>
    <t xml:space="preserve">Revize elektro</t>
  </si>
  <si>
    <t xml:space="preserve">1233914905</t>
  </si>
  <si>
    <t xml:space="preserve">104</t>
  </si>
  <si>
    <t xml:space="preserve">998741202</t>
  </si>
  <si>
    <t xml:space="preserve">Přesun hmot procentní pro silnoproud v objektech v přes 6 do 12 m</t>
  </si>
  <si>
    <t xml:space="preserve">246578867</t>
  </si>
  <si>
    <t xml:space="preserve">751</t>
  </si>
  <si>
    <t xml:space="preserve">Vzduchotechnika</t>
  </si>
  <si>
    <t xml:space="preserve">105</t>
  </si>
  <si>
    <t xml:space="preserve">7511-pc1</t>
  </si>
  <si>
    <t xml:space="preserve">D+M ventilátoru s časovýcm doběhem</t>
  </si>
  <si>
    <t xml:space="preserve">1443466140</t>
  </si>
  <si>
    <t xml:space="preserve">106</t>
  </si>
  <si>
    <t xml:space="preserve">7511-pc2</t>
  </si>
  <si>
    <t xml:space="preserve">D+M potrubí VZT</t>
  </si>
  <si>
    <t xml:space="preserve">-932573485</t>
  </si>
  <si>
    <t xml:space="preserve">107</t>
  </si>
  <si>
    <t xml:space="preserve">998751202</t>
  </si>
  <si>
    <t xml:space="preserve">Přesun hmot procentní pro vzduchotechniku v objektech výšky přes 12 do 24 m</t>
  </si>
  <si>
    <t xml:space="preserve">CS ÚRS 2022 02</t>
  </si>
  <si>
    <t xml:space="preserve">-1837396909</t>
  </si>
  <si>
    <t xml:space="preserve">771</t>
  </si>
  <si>
    <t xml:space="preserve">Podlahy z dlaždic</t>
  </si>
  <si>
    <t xml:space="preserve">108</t>
  </si>
  <si>
    <t xml:space="preserve">771111011</t>
  </si>
  <si>
    <t xml:space="preserve">Vysátí podkladu před pokládkou dlažby</t>
  </si>
  <si>
    <t xml:space="preserve">-307304619</t>
  </si>
  <si>
    <t xml:space="preserve">5,95</t>
  </si>
  <si>
    <t xml:space="preserve">109</t>
  </si>
  <si>
    <t xml:space="preserve">771121011</t>
  </si>
  <si>
    <t xml:space="preserve">Nátěr penetrační na podlahu</t>
  </si>
  <si>
    <t xml:space="preserve">-327400278</t>
  </si>
  <si>
    <t xml:space="preserve">110</t>
  </si>
  <si>
    <t xml:space="preserve">771151011</t>
  </si>
  <si>
    <t xml:space="preserve">Samonivelační stěrka podlah pevnosti 20 MPa tl 3 mm</t>
  </si>
  <si>
    <t xml:space="preserve">1827863699</t>
  </si>
  <si>
    <t xml:space="preserve">111</t>
  </si>
  <si>
    <t xml:space="preserve">771574114</t>
  </si>
  <si>
    <t xml:space="preserve">Montáž podlah keramických hladkých lepených flexibilním lepidlem přes 19 do 22 ks/m2</t>
  </si>
  <si>
    <t xml:space="preserve">-291709621</t>
  </si>
  <si>
    <t xml:space="preserve">112</t>
  </si>
  <si>
    <t xml:space="preserve">59761604</t>
  </si>
  <si>
    <t xml:space="preserve">dlažba keramická </t>
  </si>
  <si>
    <t xml:space="preserve">-1835760642</t>
  </si>
  <si>
    <t xml:space="preserve">5,95*1,1 'Přepočtené koeficientem množství</t>
  </si>
  <si>
    <t xml:space="preserve">113</t>
  </si>
  <si>
    <t xml:space="preserve">771577111</t>
  </si>
  <si>
    <t xml:space="preserve">Příplatek k montáži podlah keramických lepených flexibilním lepidlem za plochu do 5 m2</t>
  </si>
  <si>
    <t xml:space="preserve">-1830353094</t>
  </si>
  <si>
    <t xml:space="preserve">114</t>
  </si>
  <si>
    <t xml:space="preserve">771577114</t>
  </si>
  <si>
    <t xml:space="preserve">Příplatek k montáži podlah keramických lepených flexibilním lepidlem za spárování tmelem dvousložkovým</t>
  </si>
  <si>
    <t xml:space="preserve">-996080908</t>
  </si>
  <si>
    <t xml:space="preserve">115</t>
  </si>
  <si>
    <t xml:space="preserve">771591112</t>
  </si>
  <si>
    <t xml:space="preserve">Izolace pod dlažbu nátěrem nebo stěrkou ve dvou vrstvách</t>
  </si>
  <si>
    <t xml:space="preserve">-108902317</t>
  </si>
  <si>
    <t xml:space="preserve">1,73*3,5+0,48*1,0</t>
  </si>
  <si>
    <t xml:space="preserve">116</t>
  </si>
  <si>
    <t xml:space="preserve">998771202</t>
  </si>
  <si>
    <t xml:space="preserve">Přesun hmot procentní pro podlahy z dlaždic v objektech v přes 6 do 12 m</t>
  </si>
  <si>
    <t xml:space="preserve">460840057</t>
  </si>
  <si>
    <t xml:space="preserve">776</t>
  </si>
  <si>
    <t xml:space="preserve">Podlahy povlakové</t>
  </si>
  <si>
    <t xml:space="preserve">117</t>
  </si>
  <si>
    <t xml:space="preserve">776201812</t>
  </si>
  <si>
    <t xml:space="preserve">Demontáž lepených povlakových podlah s podložkou ručně</t>
  </si>
  <si>
    <t xml:space="preserve">1471158470</t>
  </si>
  <si>
    <t xml:space="preserve">781</t>
  </si>
  <si>
    <t xml:space="preserve">Dokončovací práce - obklady</t>
  </si>
  <si>
    <t xml:space="preserve">118</t>
  </si>
  <si>
    <t xml:space="preserve">781121011</t>
  </si>
  <si>
    <t xml:space="preserve">Nátěr penetrační na stěnu</t>
  </si>
  <si>
    <t xml:space="preserve">-578787490</t>
  </si>
  <si>
    <t xml:space="preserve">(1,65+0,5+3,4)*2*2,05-0,6*2,0+(0,55+0,75)*0,5</t>
  </si>
  <si>
    <t xml:space="preserve">119</t>
  </si>
  <si>
    <t xml:space="preserve">781131112</t>
  </si>
  <si>
    <t xml:space="preserve">Izolace pod obklad nátěrem nebo stěrkou ve dvou vrstvách</t>
  </si>
  <si>
    <t xml:space="preserve">1226327253</t>
  </si>
  <si>
    <t xml:space="preserve">2,2*1,5</t>
  </si>
  <si>
    <t xml:space="preserve">120</t>
  </si>
  <si>
    <t xml:space="preserve">781473810</t>
  </si>
  <si>
    <t xml:space="preserve">Demontáž obkladů z obkladaček keramických lepených</t>
  </si>
  <si>
    <t xml:space="preserve">-222311846</t>
  </si>
  <si>
    <t xml:space="preserve">121</t>
  </si>
  <si>
    <t xml:space="preserve">781474113</t>
  </si>
  <si>
    <t xml:space="preserve">Montáž obkladů vnitřních keramických hladkých přes 12 do 19 ks/m2 lepených flexibilním lepidlem</t>
  </si>
  <si>
    <t xml:space="preserve">-1279871899</t>
  </si>
  <si>
    <t xml:space="preserve">122</t>
  </si>
  <si>
    <t xml:space="preserve">59761071</t>
  </si>
  <si>
    <t xml:space="preserve">obklad keramický hladký přes 12 do 19ks/m2</t>
  </si>
  <si>
    <t xml:space="preserve">-1767726913</t>
  </si>
  <si>
    <t xml:space="preserve">22,205*1,1 'Přepočtené koeficientem množství</t>
  </si>
  <si>
    <t xml:space="preserve">123</t>
  </si>
  <si>
    <t xml:space="preserve">781477114</t>
  </si>
  <si>
    <t xml:space="preserve">Příplatek k montáži obkladů vnitřních keramických hladkých za spárování tmelem dvousložkovým</t>
  </si>
  <si>
    <t xml:space="preserve">-328633089</t>
  </si>
  <si>
    <t xml:space="preserve">124</t>
  </si>
  <si>
    <t xml:space="preserve">998781202</t>
  </si>
  <si>
    <t xml:space="preserve">Přesun hmot procentní pro obklady keramické v objektech v přes 6 do 12 m</t>
  </si>
  <si>
    <t xml:space="preserve">958571043</t>
  </si>
  <si>
    <t xml:space="preserve">783</t>
  </si>
  <si>
    <t xml:space="preserve">Dokončovací práce - nátěry</t>
  </si>
  <si>
    <t xml:space="preserve">125</t>
  </si>
  <si>
    <t xml:space="preserve">783306801</t>
  </si>
  <si>
    <t xml:space="preserve">Odstranění nátěru ze zámečnických konstrukcí obroušením-záruenze setrany koupelny-barva bílá</t>
  </si>
  <si>
    <t xml:space="preserve">-68149223</t>
  </si>
  <si>
    <t xml:space="preserve">4,6*0,2</t>
  </si>
  <si>
    <t xml:space="preserve">126</t>
  </si>
  <si>
    <t xml:space="preserve">783314101</t>
  </si>
  <si>
    <t xml:space="preserve">Základní jednonásobný syntetický nátěr zámečnických konstrukcí</t>
  </si>
  <si>
    <t xml:space="preserve">-2131918190</t>
  </si>
  <si>
    <t xml:space="preserve">127</t>
  </si>
  <si>
    <t xml:space="preserve">783315101</t>
  </si>
  <si>
    <t xml:space="preserve">Mezinátěr jednonásobný syntetický standardní zámečnických konstrukcí</t>
  </si>
  <si>
    <t xml:space="preserve">-1443378007</t>
  </si>
  <si>
    <t xml:space="preserve">128</t>
  </si>
  <si>
    <t xml:space="preserve">783317101</t>
  </si>
  <si>
    <t xml:space="preserve">Krycí jednonásobný syntetický standardní nátěr zámečnických konstrukcí</t>
  </si>
  <si>
    <t xml:space="preserve">601003692</t>
  </si>
  <si>
    <t xml:space="preserve">784</t>
  </si>
  <si>
    <t xml:space="preserve">Dokončovací práce - malby a tapety</t>
  </si>
  <si>
    <t xml:space="preserve">129</t>
  </si>
  <si>
    <t xml:space="preserve">784121001</t>
  </si>
  <si>
    <t xml:space="preserve">Oškrabání malby v mísnostech v do 3,80 m</t>
  </si>
  <si>
    <t xml:space="preserve">1947756242</t>
  </si>
  <si>
    <t xml:space="preserve">5,59</t>
  </si>
  <si>
    <t xml:space="preserve">(1,65+0,5+3,4)*2*1,4</t>
  </si>
  <si>
    <t xml:space="preserve">130</t>
  </si>
  <si>
    <t xml:space="preserve">784121011</t>
  </si>
  <si>
    <t xml:space="preserve">Rozmývání podkladu po oškrabání malby v místnostech v do 3,80 m</t>
  </si>
  <si>
    <t xml:space="preserve">-901635788</t>
  </si>
  <si>
    <t xml:space="preserve">131</t>
  </si>
  <si>
    <t xml:space="preserve">784181101</t>
  </si>
  <si>
    <t xml:space="preserve">Základní akrylátová jednonásobná bezbarvá penetrace podkladu v místnostech v do 3,80 m</t>
  </si>
  <si>
    <t xml:space="preserve">-594447262</t>
  </si>
  <si>
    <t xml:space="preserve">(1,65+0,5+3,4)*2*1,2+4</t>
  </si>
  <si>
    <t xml:space="preserve">132</t>
  </si>
  <si>
    <t xml:space="preserve">784221101</t>
  </si>
  <si>
    <t xml:space="preserve">Dvojnásobné bílé malby ze směsí za sucha dobře otěruvzdorných v místnostech do 3,80 m</t>
  </si>
  <si>
    <t xml:space="preserve">986483859</t>
  </si>
  <si>
    <t xml:space="preserve">HZS</t>
  </si>
  <si>
    <t xml:space="preserve">Hodinové zúčtovací sazby</t>
  </si>
  <si>
    <t xml:space="preserve">133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</si>
  <si>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</si>
  <si>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</si>
  <si>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</si>
  <si>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</si>
  <si>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-1668984557</t>
  </si>
  <si>
    <t xml:space="preserve">"drobné pomocné instalatérské práce"4</t>
  </si>
  <si>
    <t xml:space="preserve">134</t>
  </si>
  <si>
    <t xml:space="preserve">HZS2221</t>
  </si>
  <si>
    <t xml:space="preserve">Hodinová zúčtovací sazba topenář</t>
  </si>
  <si>
    <t xml:space="preserve">-358584461</t>
  </si>
  <si>
    <t xml:space="preserve">"drobné pomocné topenářské práce"4</t>
  </si>
  <si>
    <t xml:space="preserve">135</t>
  </si>
  <si>
    <t xml:space="preserve">HZS2231</t>
  </si>
  <si>
    <t xml:space="preserve">Hodinová zúčtovací sazba elektrikář</t>
  </si>
  <si>
    <t xml:space="preserve">1479111408</t>
  </si>
  <si>
    <t xml:space="preserve">"vyhledání nápojných míst, prohlídka systému"2</t>
  </si>
  <si>
    <t xml:space="preserve">"drobné pomocné práce"4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</si>
  <si>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</si>
  <si>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</si>
  <si>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</si>
  <si>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</si>
  <si>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136</t>
  </si>
  <si>
    <t xml:space="preserve">030001000</t>
  </si>
  <si>
    <t xml:space="preserve">Zařízení staveniště 1%</t>
  </si>
  <si>
    <t xml:space="preserve">sada</t>
  </si>
  <si>
    <t xml:space="preserve">1024</t>
  </si>
  <si>
    <t xml:space="preserve">932718084</t>
  </si>
  <si>
    <t xml:space="preserve">VRN6</t>
  </si>
  <si>
    <t xml:space="preserve">Územní vlivy</t>
  </si>
  <si>
    <t xml:space="preserve">137</t>
  </si>
  <si>
    <t xml:space="preserve">060001000</t>
  </si>
  <si>
    <t xml:space="preserve">Územní vlivy 3,2%</t>
  </si>
  <si>
    <t xml:space="preserve">-1911282086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</si>
</sst>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122040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122040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91" colorId="64" zoomScale="100" zoomScaleNormal="100" zoomScalePageLayoutView="100" workbookViewId="0">
      <selection pane="topLeft" activeCell="S20" activeCellId="0" sqref="S2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Stankova47-e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koupelny ve 4 patře v bytě  Staňkova 47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Staňkova 47,Brno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4. 3. 2023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R.Volková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'Stankova47-e - Oprava kou...'!J28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'Stankova47-e - Oprava kou...'!P136</f>
        <v>0</v>
      </c>
      <c r="AV95" s="94" t="n">
        <f aca="false">'Stankova47-e - Oprava kou...'!J31</f>
        <v>0</v>
      </c>
      <c r="AW95" s="94" t="n">
        <f aca="false">'Stankova47-e - Oprava kou...'!J32</f>
        <v>0</v>
      </c>
      <c r="AX95" s="94" t="n">
        <f aca="false">'Stankova47-e - Oprava kou...'!J33</f>
        <v>0</v>
      </c>
      <c r="AY95" s="94" t="n">
        <f aca="false">'Stankova47-e - Oprava kou...'!J34</f>
        <v>0</v>
      </c>
      <c r="AZ95" s="94" t="n">
        <f aca="false">'Stankova47-e - Oprava kou...'!F31</f>
        <v>0</v>
      </c>
      <c r="BA95" s="94" t="n">
        <f aca="false">'Stankova47-e - Oprava kou...'!F32</f>
        <v>0</v>
      </c>
      <c r="BB95" s="94" t="n">
        <f aca="false">'Stankova47-e - Oprava kou...'!F33</f>
        <v>0</v>
      </c>
      <c r="BC95" s="94" t="n">
        <f aca="false">'Stankova47-e - Oprava kou...'!F34</f>
        <v>0</v>
      </c>
      <c r="BD95" s="96" t="n">
        <f aca="false">'Stankova47-e - Oprava kou...'!F35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Stankova47-e - Oprava kou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338"/>
  <sheetViews>
    <sheetView showFormulas="false" showGridLines="false" showRowColHeaders="true" showZeros="true" rightToLeft="false" tabSelected="true" showOutlineSymbols="true" defaultGridColor="true" view="normal" topLeftCell="A111" colorId="64" zoomScale="100" zoomScaleNormal="100" zoomScalePageLayoutView="100" workbookViewId="0">
      <selection pane="topLeft" activeCell="E85" activeCellId="0" sqref="E85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4. 3. 2023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35</v>
      </c>
      <c r="E28" s="22"/>
      <c r="F28" s="22"/>
      <c r="G28" s="22"/>
      <c r="H28" s="22"/>
      <c r="I28" s="22"/>
      <c r="J28" s="107" t="n">
        <f aca="false">ROUND(J136,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37</v>
      </c>
      <c r="G30" s="22"/>
      <c r="H30" s="22"/>
      <c r="I30" s="108" t="s">
        <v>36</v>
      </c>
      <c r="J30" s="108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39</v>
      </c>
      <c r="E31" s="15" t="s">
        <v>40</v>
      </c>
      <c r="F31" s="110" t="n">
        <f aca="false">ROUND((SUM(BE136:BE337)),  2)</f>
        <v>0</v>
      </c>
      <c r="G31" s="22"/>
      <c r="H31" s="22"/>
      <c r="I31" s="111" t="n">
        <v>0.21</v>
      </c>
      <c r="J31" s="110" t="n">
        <f aca="false">ROUND(((SUM(BE136:BE337))*I31),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0" t="n">
        <f aca="false">ROUND((SUM(BF136:BF337)),  2)</f>
        <v>0</v>
      </c>
      <c r="G32" s="22"/>
      <c r="H32" s="22"/>
      <c r="I32" s="111" t="n">
        <v>0.15</v>
      </c>
      <c r="J32" s="110" t="n">
        <f aca="false">ROUND(((SUM(BF136:BF337))*I32),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0" t="n">
        <f aca="false">ROUND((SUM(BG136:BG337)),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0" t="n">
        <f aca="false">ROUND((SUM(BH136:BH337)),  2)</f>
        <v>0</v>
      </c>
      <c r="G34" s="22"/>
      <c r="H34" s="22"/>
      <c r="I34" s="111" t="n">
        <v>0.15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0" t="n">
        <f aca="false">ROUND((SUM(BI136:BI337)),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45</v>
      </c>
      <c r="E37" s="63"/>
      <c r="F37" s="63"/>
      <c r="G37" s="114" t="s">
        <v>46</v>
      </c>
      <c r="H37" s="115" t="s">
        <v>47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8" t="s">
        <v>51</v>
      </c>
      <c r="G61" s="42" t="s">
        <v>50</v>
      </c>
      <c r="H61" s="25"/>
      <c r="I61" s="25"/>
      <c r="J61" s="119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8" t="s">
        <v>51</v>
      </c>
      <c r="G76" s="42" t="s">
        <v>50</v>
      </c>
      <c r="H76" s="25"/>
      <c r="I76" s="25"/>
      <c r="J76" s="119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koupelny ve 4 patře v bytě  Staňkova 47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Staňkova 47,Brno</v>
      </c>
      <c r="G87" s="22"/>
      <c r="H87" s="22"/>
      <c r="I87" s="15" t="s">
        <v>21</v>
      </c>
      <c r="J87" s="100" t="str">
        <f aca="false">IF(J10="","",J10)</f>
        <v>4. 3. 2023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0" t="str">
        <f aca="false">E19</f>
        <v>R.Volková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J136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J137</f>
        <v>0</v>
      </c>
      <c r="L95" s="125"/>
    </row>
    <row r="96" s="129" customFormat="true" ht="19.95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J138</f>
        <v>0</v>
      </c>
      <c r="L96" s="130"/>
    </row>
    <row r="97" s="129" customFormat="true" ht="19.95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J141</f>
        <v>0</v>
      </c>
      <c r="L97" s="130"/>
    </row>
    <row r="98" s="129" customFormat="true" ht="19.95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J153</f>
        <v>0</v>
      </c>
      <c r="L98" s="130"/>
    </row>
    <row r="99" s="129" customFormat="true" ht="19.95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J168</f>
        <v>0</v>
      </c>
      <c r="L99" s="130"/>
    </row>
    <row r="100" s="129" customFormat="true" ht="19.95" hidden="false" customHeight="true" outlineLevel="0" collapsed="false">
      <c r="B100" s="130"/>
      <c r="D100" s="131" t="s">
        <v>93</v>
      </c>
      <c r="E100" s="132"/>
      <c r="F100" s="132"/>
      <c r="G100" s="132"/>
      <c r="H100" s="132"/>
      <c r="I100" s="132"/>
      <c r="J100" s="133" t="n">
        <f aca="false">J174</f>
        <v>0</v>
      </c>
      <c r="L100" s="130"/>
    </row>
    <row r="101" s="124" customFormat="true" ht="24.95" hidden="false" customHeight="true" outlineLevel="0" collapsed="false">
      <c r="B101" s="125"/>
      <c r="D101" s="126" t="s">
        <v>94</v>
      </c>
      <c r="E101" s="127"/>
      <c r="F101" s="127"/>
      <c r="G101" s="127"/>
      <c r="H101" s="127"/>
      <c r="I101" s="127"/>
      <c r="J101" s="128" t="n">
        <f aca="false">J176</f>
        <v>0</v>
      </c>
      <c r="L101" s="125"/>
    </row>
    <row r="102" s="129" customFormat="true" ht="19.95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J177</f>
        <v>0</v>
      </c>
      <c r="L102" s="130"/>
    </row>
    <row r="103" s="129" customFormat="true" ht="19.95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J188</f>
        <v>0</v>
      </c>
      <c r="L103" s="130"/>
    </row>
    <row r="104" s="129" customFormat="true" ht="19.95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J203</f>
        <v>0</v>
      </c>
      <c r="L104" s="130"/>
    </row>
    <row r="105" s="129" customFormat="true" ht="19.95" hidden="false" customHeight="true" outlineLevel="0" collapsed="false">
      <c r="B105" s="130"/>
      <c r="D105" s="131" t="s">
        <v>98</v>
      </c>
      <c r="E105" s="132"/>
      <c r="F105" s="132"/>
      <c r="G105" s="132"/>
      <c r="H105" s="132"/>
      <c r="I105" s="132"/>
      <c r="J105" s="133" t="n">
        <f aca="false">J216</f>
        <v>0</v>
      </c>
      <c r="L105" s="130"/>
    </row>
    <row r="106" s="129" customFormat="true" ht="19.95" hidden="false" customHeight="true" outlineLevel="0" collapsed="false">
      <c r="B106" s="130"/>
      <c r="D106" s="131" t="s">
        <v>99</v>
      </c>
      <c r="E106" s="132"/>
      <c r="F106" s="132"/>
      <c r="G106" s="132"/>
      <c r="H106" s="132"/>
      <c r="I106" s="132"/>
      <c r="J106" s="133" t="n">
        <f aca="false">J223</f>
        <v>0</v>
      </c>
      <c r="L106" s="130"/>
    </row>
    <row r="107" s="129" customFormat="true" ht="19.95" hidden="false" customHeight="true" outlineLevel="0" collapsed="false">
      <c r="B107" s="130"/>
      <c r="D107" s="131" t="s">
        <v>100</v>
      </c>
      <c r="E107" s="132"/>
      <c r="F107" s="132"/>
      <c r="G107" s="132"/>
      <c r="H107" s="132"/>
      <c r="I107" s="132"/>
      <c r="J107" s="133" t="n">
        <f aca="false">J232</f>
        <v>0</v>
      </c>
      <c r="L107" s="130"/>
    </row>
    <row r="108" s="129" customFormat="true" ht="19.95" hidden="false" customHeight="true" outlineLevel="0" collapsed="false">
      <c r="B108" s="130"/>
      <c r="D108" s="131" t="s">
        <v>101</v>
      </c>
      <c r="E108" s="132"/>
      <c r="F108" s="132"/>
      <c r="G108" s="132"/>
      <c r="H108" s="132"/>
      <c r="I108" s="132"/>
      <c r="J108" s="133" t="n">
        <f aca="false">J241</f>
        <v>0</v>
      </c>
      <c r="L108" s="130"/>
    </row>
    <row r="109" s="129" customFormat="true" ht="19.95" hidden="false" customHeight="true" outlineLevel="0" collapsed="false">
      <c r="B109" s="130"/>
      <c r="D109" s="131" t="s">
        <v>102</v>
      </c>
      <c r="E109" s="132"/>
      <c r="F109" s="132"/>
      <c r="G109" s="132"/>
      <c r="H109" s="132"/>
      <c r="I109" s="132"/>
      <c r="J109" s="133" t="n">
        <f aca="false">J271</f>
        <v>0</v>
      </c>
      <c r="L109" s="130"/>
    </row>
    <row r="110" s="129" customFormat="true" ht="19.95" hidden="false" customHeight="true" outlineLevel="0" collapsed="false">
      <c r="B110" s="130"/>
      <c r="D110" s="131" t="s">
        <v>103</v>
      </c>
      <c r="E110" s="132"/>
      <c r="F110" s="132"/>
      <c r="G110" s="132"/>
      <c r="H110" s="132"/>
      <c r="I110" s="132"/>
      <c r="J110" s="133" t="n">
        <f aca="false">J275</f>
        <v>0</v>
      </c>
      <c r="L110" s="130"/>
    </row>
    <row r="111" s="129" customFormat="true" ht="19.95" hidden="false" customHeight="true" outlineLevel="0" collapsed="false">
      <c r="B111" s="130"/>
      <c r="D111" s="131" t="s">
        <v>104</v>
      </c>
      <c r="E111" s="132"/>
      <c r="F111" s="132"/>
      <c r="G111" s="132"/>
      <c r="H111" s="132"/>
      <c r="I111" s="132"/>
      <c r="J111" s="133" t="n">
        <f aca="false">J289</f>
        <v>0</v>
      </c>
      <c r="L111" s="130"/>
    </row>
    <row r="112" s="129" customFormat="true" ht="19.95" hidden="false" customHeight="true" outlineLevel="0" collapsed="false">
      <c r="B112" s="130"/>
      <c r="D112" s="131" t="s">
        <v>105</v>
      </c>
      <c r="E112" s="132"/>
      <c r="F112" s="132"/>
      <c r="G112" s="132"/>
      <c r="H112" s="132"/>
      <c r="I112" s="132"/>
      <c r="J112" s="133" t="n">
        <f aca="false">J292</f>
        <v>0</v>
      </c>
      <c r="L112" s="130"/>
    </row>
    <row r="113" s="129" customFormat="true" ht="19.95" hidden="false" customHeight="true" outlineLevel="0" collapsed="false">
      <c r="B113" s="130"/>
      <c r="D113" s="131" t="s">
        <v>106</v>
      </c>
      <c r="E113" s="132"/>
      <c r="F113" s="132"/>
      <c r="G113" s="132"/>
      <c r="H113" s="132"/>
      <c r="I113" s="132"/>
      <c r="J113" s="133" t="n">
        <f aca="false">J305</f>
        <v>0</v>
      </c>
      <c r="L113" s="130"/>
    </row>
    <row r="114" s="129" customFormat="true" ht="19.95" hidden="false" customHeight="true" outlineLevel="0" collapsed="false">
      <c r="B114" s="130"/>
      <c r="D114" s="131" t="s">
        <v>107</v>
      </c>
      <c r="E114" s="132"/>
      <c r="F114" s="132"/>
      <c r="G114" s="132"/>
      <c r="H114" s="132"/>
      <c r="I114" s="132"/>
      <c r="J114" s="133" t="n">
        <f aca="false">J311</f>
        <v>0</v>
      </c>
      <c r="L114" s="130"/>
    </row>
    <row r="115" s="124" customFormat="true" ht="24.95" hidden="false" customHeight="true" outlineLevel="0" collapsed="false">
      <c r="B115" s="125"/>
      <c r="D115" s="126" t="s">
        <v>108</v>
      </c>
      <c r="E115" s="127"/>
      <c r="F115" s="127"/>
      <c r="G115" s="127"/>
      <c r="H115" s="127"/>
      <c r="I115" s="127"/>
      <c r="J115" s="128" t="n">
        <f aca="false">J322</f>
        <v>0</v>
      </c>
      <c r="L115" s="125"/>
    </row>
    <row r="116" s="124" customFormat="true" ht="24.95" hidden="false" customHeight="true" outlineLevel="0" collapsed="false">
      <c r="B116" s="125"/>
      <c r="D116" s="126" t="s">
        <v>109</v>
      </c>
      <c r="E116" s="127"/>
      <c r="F116" s="127"/>
      <c r="G116" s="127"/>
      <c r="H116" s="127"/>
      <c r="I116" s="127"/>
      <c r="J116" s="128" t="n">
        <f aca="false">J333</f>
        <v>0</v>
      </c>
      <c r="L116" s="125"/>
    </row>
    <row r="117" s="129" customFormat="true" ht="19.95" hidden="false" customHeight="true" outlineLevel="0" collapsed="false">
      <c r="B117" s="130"/>
      <c r="D117" s="131" t="s">
        <v>110</v>
      </c>
      <c r="E117" s="132"/>
      <c r="F117" s="132"/>
      <c r="G117" s="132"/>
      <c r="H117" s="132"/>
      <c r="I117" s="132"/>
      <c r="J117" s="133" t="n">
        <f aca="false">J334</f>
        <v>0</v>
      </c>
      <c r="L117" s="130"/>
    </row>
    <row r="118" s="129" customFormat="true" ht="19.95" hidden="false" customHeight="true" outlineLevel="0" collapsed="false">
      <c r="B118" s="130"/>
      <c r="D118" s="131" t="s">
        <v>111</v>
      </c>
      <c r="E118" s="132"/>
      <c r="F118" s="132"/>
      <c r="G118" s="132"/>
      <c r="H118" s="132"/>
      <c r="I118" s="132"/>
      <c r="J118" s="133" t="n">
        <f aca="false">J336</f>
        <v>0</v>
      </c>
      <c r="L118" s="130"/>
    </row>
    <row r="119" s="27" customFormat="true" ht="21.8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4" s="27" customFormat="true" ht="6.95" hidden="false" customHeight="true" outlineLevel="0" collapsed="false">
      <c r="A124" s="22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4.95" hidden="false" customHeight="true" outlineLevel="0" collapsed="false">
      <c r="A125" s="22"/>
      <c r="B125" s="23"/>
      <c r="C125" s="7" t="s">
        <v>112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15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6.5" hidden="false" customHeight="true" outlineLevel="0" collapsed="false">
      <c r="A128" s="22"/>
      <c r="B128" s="23"/>
      <c r="C128" s="22"/>
      <c r="D128" s="22"/>
      <c r="E128" s="53" t="str">
        <f aca="false">E7</f>
        <v>Oprava koupelny ve 4 patře v bytě  Staňkova 47</v>
      </c>
      <c r="F128" s="53"/>
      <c r="G128" s="53"/>
      <c r="H128" s="53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19</v>
      </c>
      <c r="D130" s="22"/>
      <c r="E130" s="22"/>
      <c r="F130" s="16" t="str">
        <f aca="false">F10</f>
        <v>Staňkova 47,Brno</v>
      </c>
      <c r="G130" s="22"/>
      <c r="H130" s="22"/>
      <c r="I130" s="15" t="s">
        <v>21</v>
      </c>
      <c r="J130" s="100" t="str">
        <f aca="false">IF(J10="","",J10)</f>
        <v>4. 3. 2023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5.15" hidden="false" customHeight="true" outlineLevel="0" collapsed="false">
      <c r="A132" s="22"/>
      <c r="B132" s="23"/>
      <c r="C132" s="15" t="s">
        <v>23</v>
      </c>
      <c r="D132" s="22"/>
      <c r="E132" s="22"/>
      <c r="F132" s="16" t="str">
        <f aca="false">E13</f>
        <v>MmBrna,OSM,Husova 3,Brno</v>
      </c>
      <c r="G132" s="22"/>
      <c r="H132" s="22"/>
      <c r="I132" s="15" t="s">
        <v>29</v>
      </c>
      <c r="J132" s="120" t="str">
        <f aca="false">E19</f>
        <v>R.Volková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5.15" hidden="false" customHeight="true" outlineLevel="0" collapsed="false">
      <c r="A133" s="22"/>
      <c r="B133" s="23"/>
      <c r="C133" s="15" t="s">
        <v>27</v>
      </c>
      <c r="D133" s="22"/>
      <c r="E133" s="22"/>
      <c r="F133" s="16" t="str">
        <f aca="false">IF(E16="","",E16)</f>
        <v>Vyplň údaj</v>
      </c>
      <c r="G133" s="22"/>
      <c r="H133" s="22"/>
      <c r="I133" s="15" t="s">
        <v>32</v>
      </c>
      <c r="J133" s="120" t="str">
        <f aca="false">E22</f>
        <v>Radka Volková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0.3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140" customFormat="true" ht="29.3" hidden="false" customHeight="true" outlineLevel="0" collapsed="false">
      <c r="A135" s="134"/>
      <c r="B135" s="135"/>
      <c r="C135" s="136" t="s">
        <v>113</v>
      </c>
      <c r="D135" s="137" t="s">
        <v>60</v>
      </c>
      <c r="E135" s="137" t="s">
        <v>56</v>
      </c>
      <c r="F135" s="137" t="s">
        <v>57</v>
      </c>
      <c r="G135" s="137" t="s">
        <v>114</v>
      </c>
      <c r="H135" s="137" t="s">
        <v>115</v>
      </c>
      <c r="I135" s="137" t="s">
        <v>116</v>
      </c>
      <c r="J135" s="137" t="s">
        <v>85</v>
      </c>
      <c r="K135" s="138" t="s">
        <v>117</v>
      </c>
      <c r="L135" s="139"/>
      <c r="M135" s="68"/>
      <c r="N135" s="69" t="s">
        <v>39</v>
      </c>
      <c r="O135" s="69" t="s">
        <v>118</v>
      </c>
      <c r="P135" s="69" t="s">
        <v>119</v>
      </c>
      <c r="Q135" s="69" t="s">
        <v>120</v>
      </c>
      <c r="R135" s="69" t="s">
        <v>121</v>
      </c>
      <c r="S135" s="69" t="s">
        <v>122</v>
      </c>
      <c r="T135" s="70" t="s">
        <v>123</v>
      </c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</row>
    <row r="136" s="27" customFormat="true" ht="22.8" hidden="false" customHeight="true" outlineLevel="0" collapsed="false">
      <c r="A136" s="22"/>
      <c r="B136" s="23"/>
      <c r="C136" s="76" t="s">
        <v>124</v>
      </c>
      <c r="D136" s="22"/>
      <c r="E136" s="22"/>
      <c r="F136" s="22"/>
      <c r="G136" s="22"/>
      <c r="H136" s="22"/>
      <c r="I136" s="22"/>
      <c r="J136" s="141" t="n">
        <f aca="false">BK136</f>
        <v>0</v>
      </c>
      <c r="K136" s="22"/>
      <c r="L136" s="23"/>
      <c r="M136" s="71"/>
      <c r="N136" s="58"/>
      <c r="O136" s="72"/>
      <c r="P136" s="142" t="n">
        <f aca="false">P137+P176+P322+P333</f>
        <v>0</v>
      </c>
      <c r="Q136" s="72"/>
      <c r="R136" s="142" t="n">
        <f aca="false">R137+R176+R322+R333</f>
        <v>1.74233449</v>
      </c>
      <c r="S136" s="72"/>
      <c r="T136" s="143" t="n">
        <f aca="false">T137+T176+T322+T333</f>
        <v>3.4918765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T136" s="3" t="s">
        <v>74</v>
      </c>
      <c r="AU136" s="3" t="s">
        <v>87</v>
      </c>
      <c r="BK136" s="144" t="n">
        <f aca="false">BK137+BK176+BK322+BK333</f>
        <v>0</v>
      </c>
    </row>
    <row r="137" s="145" customFormat="true" ht="25.9" hidden="false" customHeight="true" outlineLevel="0" collapsed="false">
      <c r="B137" s="146"/>
      <c r="D137" s="147" t="s">
        <v>74</v>
      </c>
      <c r="E137" s="148" t="s">
        <v>125</v>
      </c>
      <c r="F137" s="148" t="s">
        <v>126</v>
      </c>
      <c r="I137" s="149"/>
      <c r="J137" s="150" t="n">
        <f aca="false">BK137</f>
        <v>0</v>
      </c>
      <c r="L137" s="146"/>
      <c r="M137" s="151"/>
      <c r="N137" s="152"/>
      <c r="O137" s="152"/>
      <c r="P137" s="153" t="n">
        <f aca="false">P138+P141+P153+P168+P174</f>
        <v>0</v>
      </c>
      <c r="Q137" s="152"/>
      <c r="R137" s="153" t="n">
        <f aca="false">R138+R141+R153+R168+R174</f>
        <v>0.91195724</v>
      </c>
      <c r="S137" s="152"/>
      <c r="T137" s="154" t="n">
        <f aca="false">T138+T141+T153+T168+T174</f>
        <v>2.559299</v>
      </c>
      <c r="AR137" s="147" t="s">
        <v>80</v>
      </c>
      <c r="AT137" s="155" t="s">
        <v>74</v>
      </c>
      <c r="AU137" s="155" t="s">
        <v>75</v>
      </c>
      <c r="AY137" s="147" t="s">
        <v>127</v>
      </c>
      <c r="BK137" s="156" t="n">
        <f aca="false">BK138+BK141+BK153+BK168+BK174</f>
        <v>0</v>
      </c>
    </row>
    <row r="138" s="145" customFormat="true" ht="22.8" hidden="false" customHeight="true" outlineLevel="0" collapsed="false">
      <c r="B138" s="146"/>
      <c r="D138" s="147" t="s">
        <v>74</v>
      </c>
      <c r="E138" s="157" t="s">
        <v>128</v>
      </c>
      <c r="F138" s="157" t="s">
        <v>129</v>
      </c>
      <c r="I138" s="149"/>
      <c r="J138" s="158" t="n">
        <f aca="false">BK138</f>
        <v>0</v>
      </c>
      <c r="L138" s="146"/>
      <c r="M138" s="151"/>
      <c r="N138" s="152"/>
      <c r="O138" s="152"/>
      <c r="P138" s="153" t="n">
        <f aca="false">SUM(P139:P140)</f>
        <v>0</v>
      </c>
      <c r="Q138" s="152"/>
      <c r="R138" s="153" t="n">
        <f aca="false">SUM(R139:R140)</f>
        <v>0.09348</v>
      </c>
      <c r="S138" s="152"/>
      <c r="T138" s="154" t="n">
        <f aca="false">SUM(T139:T140)</f>
        <v>0</v>
      </c>
      <c r="AR138" s="147" t="s">
        <v>80</v>
      </c>
      <c r="AT138" s="155" t="s">
        <v>74</v>
      </c>
      <c r="AU138" s="155" t="s">
        <v>80</v>
      </c>
      <c r="AY138" s="147" t="s">
        <v>127</v>
      </c>
      <c r="BK138" s="156" t="n">
        <f aca="false">SUM(BK139:BK140)</f>
        <v>0</v>
      </c>
    </row>
    <row r="139" s="27" customFormat="true" ht="24.15" hidden="false" customHeight="true" outlineLevel="0" collapsed="false">
      <c r="A139" s="22"/>
      <c r="B139" s="159"/>
      <c r="C139" s="160" t="s">
        <v>80</v>
      </c>
      <c r="D139" s="160" t="s">
        <v>130</v>
      </c>
      <c r="E139" s="161" t="s">
        <v>131</v>
      </c>
      <c r="F139" s="162" t="s">
        <v>132</v>
      </c>
      <c r="G139" s="163" t="s">
        <v>133</v>
      </c>
      <c r="H139" s="164" t="n">
        <v>1.5</v>
      </c>
      <c r="I139" s="165"/>
      <c r="J139" s="166" t="n">
        <f aca="false">ROUND(I139*H139,2)</f>
        <v>0</v>
      </c>
      <c r="K139" s="162" t="s">
        <v>134</v>
      </c>
      <c r="L139" s="23"/>
      <c r="M139" s="167"/>
      <c r="N139" s="168" t="s">
        <v>41</v>
      </c>
      <c r="O139" s="60"/>
      <c r="P139" s="169" t="n">
        <f aca="false">O139*H139</f>
        <v>0</v>
      </c>
      <c r="Q139" s="169" t="n">
        <v>0.06232</v>
      </c>
      <c r="R139" s="169" t="n">
        <f aca="false">Q139*H139</f>
        <v>0.09348</v>
      </c>
      <c r="S139" s="169" t="n">
        <v>0</v>
      </c>
      <c r="T139" s="170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1" t="s">
        <v>135</v>
      </c>
      <c r="AT139" s="171" t="s">
        <v>130</v>
      </c>
      <c r="AU139" s="171" t="s">
        <v>136</v>
      </c>
      <c r="AY139" s="3" t="s">
        <v>127</v>
      </c>
      <c r="BE139" s="172" t="n">
        <f aca="false">IF(N139="základní",J139,0)</f>
        <v>0</v>
      </c>
      <c r="BF139" s="172" t="n">
        <f aca="false">IF(N139="snížená",J139,0)</f>
        <v>0</v>
      </c>
      <c r="BG139" s="172" t="n">
        <f aca="false">IF(N139="zákl. přenesená",J139,0)</f>
        <v>0</v>
      </c>
      <c r="BH139" s="172" t="n">
        <f aca="false">IF(N139="sníž. přenesená",J139,0)</f>
        <v>0</v>
      </c>
      <c r="BI139" s="172" t="n">
        <f aca="false">IF(N139="nulová",J139,0)</f>
        <v>0</v>
      </c>
      <c r="BJ139" s="3" t="s">
        <v>136</v>
      </c>
      <c r="BK139" s="172" t="n">
        <f aca="false">ROUND(I139*H139,2)</f>
        <v>0</v>
      </c>
      <c r="BL139" s="3" t="s">
        <v>135</v>
      </c>
      <c r="BM139" s="171" t="s">
        <v>137</v>
      </c>
    </row>
    <row r="140" s="173" customFormat="true" ht="12.8" hidden="false" customHeight="false" outlineLevel="0" collapsed="false">
      <c r="B140" s="174"/>
      <c r="D140" s="175" t="s">
        <v>138</v>
      </c>
      <c r="E140" s="176"/>
      <c r="F140" s="177" t="s">
        <v>139</v>
      </c>
      <c r="H140" s="178" t="n">
        <v>1.5</v>
      </c>
      <c r="I140" s="179"/>
      <c r="L140" s="174"/>
      <c r="M140" s="180"/>
      <c r="N140" s="181"/>
      <c r="O140" s="181"/>
      <c r="P140" s="181"/>
      <c r="Q140" s="181"/>
      <c r="R140" s="181"/>
      <c r="S140" s="181"/>
      <c r="T140" s="182"/>
      <c r="AT140" s="176" t="s">
        <v>138</v>
      </c>
      <c r="AU140" s="176" t="s">
        <v>136</v>
      </c>
      <c r="AV140" s="173" t="s">
        <v>136</v>
      </c>
      <c r="AW140" s="173" t="s">
        <v>31</v>
      </c>
      <c r="AX140" s="173" t="s">
        <v>80</v>
      </c>
      <c r="AY140" s="176" t="s">
        <v>127</v>
      </c>
    </row>
    <row r="141" s="145" customFormat="true" ht="22.8" hidden="false" customHeight="true" outlineLevel="0" collapsed="false">
      <c r="B141" s="146"/>
      <c r="D141" s="147" t="s">
        <v>74</v>
      </c>
      <c r="E141" s="157" t="s">
        <v>140</v>
      </c>
      <c r="F141" s="157" t="s">
        <v>141</v>
      </c>
      <c r="I141" s="149"/>
      <c r="J141" s="158" t="n">
        <f aca="false">BK141</f>
        <v>0</v>
      </c>
      <c r="L141" s="146"/>
      <c r="M141" s="151"/>
      <c r="N141" s="152"/>
      <c r="O141" s="152"/>
      <c r="P141" s="153" t="n">
        <f aca="false">SUM(P142:P152)</f>
        <v>0</v>
      </c>
      <c r="Q141" s="152"/>
      <c r="R141" s="153" t="n">
        <f aca="false">SUM(R142:R152)</f>
        <v>0.81807724</v>
      </c>
      <c r="S141" s="152"/>
      <c r="T141" s="154" t="n">
        <f aca="false">SUM(T142:T152)</f>
        <v>0</v>
      </c>
      <c r="AR141" s="147" t="s">
        <v>80</v>
      </c>
      <c r="AT141" s="155" t="s">
        <v>74</v>
      </c>
      <c r="AU141" s="155" t="s">
        <v>80</v>
      </c>
      <c r="AY141" s="147" t="s">
        <v>127</v>
      </c>
      <c r="BK141" s="156" t="n">
        <f aca="false">SUM(BK142:BK152)</f>
        <v>0</v>
      </c>
    </row>
    <row r="142" s="27" customFormat="true" ht="24.15" hidden="false" customHeight="true" outlineLevel="0" collapsed="false">
      <c r="A142" s="22"/>
      <c r="B142" s="159"/>
      <c r="C142" s="160" t="s">
        <v>136</v>
      </c>
      <c r="D142" s="160" t="s">
        <v>130</v>
      </c>
      <c r="E142" s="161" t="s">
        <v>142</v>
      </c>
      <c r="F142" s="162" t="s">
        <v>143</v>
      </c>
      <c r="G142" s="163" t="s">
        <v>133</v>
      </c>
      <c r="H142" s="164" t="n">
        <v>5.95</v>
      </c>
      <c r="I142" s="165"/>
      <c r="J142" s="166" t="n">
        <f aca="false">ROUND(I142*H142,2)</f>
        <v>0</v>
      </c>
      <c r="K142" s="162" t="s">
        <v>134</v>
      </c>
      <c r="L142" s="23"/>
      <c r="M142" s="167"/>
      <c r="N142" s="168" t="s">
        <v>41</v>
      </c>
      <c r="O142" s="60"/>
      <c r="P142" s="169" t="n">
        <f aca="false">O142*H142</f>
        <v>0</v>
      </c>
      <c r="Q142" s="169" t="n">
        <v>0.0057</v>
      </c>
      <c r="R142" s="169" t="n">
        <f aca="false">Q142*H142</f>
        <v>0.033915</v>
      </c>
      <c r="S142" s="169" t="n">
        <v>0</v>
      </c>
      <c r="T142" s="170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1" t="s">
        <v>135</v>
      </c>
      <c r="AT142" s="171" t="s">
        <v>130</v>
      </c>
      <c r="AU142" s="171" t="s">
        <v>136</v>
      </c>
      <c r="AY142" s="3" t="s">
        <v>127</v>
      </c>
      <c r="BE142" s="172" t="n">
        <f aca="false">IF(N142="základní",J142,0)</f>
        <v>0</v>
      </c>
      <c r="BF142" s="172" t="n">
        <f aca="false">IF(N142="snížená",J142,0)</f>
        <v>0</v>
      </c>
      <c r="BG142" s="172" t="n">
        <f aca="false">IF(N142="zákl. přenesená",J142,0)</f>
        <v>0</v>
      </c>
      <c r="BH142" s="172" t="n">
        <f aca="false">IF(N142="sníž. přenesená",J142,0)</f>
        <v>0</v>
      </c>
      <c r="BI142" s="172" t="n">
        <f aca="false">IF(N142="nulová",J142,0)</f>
        <v>0</v>
      </c>
      <c r="BJ142" s="3" t="s">
        <v>136</v>
      </c>
      <c r="BK142" s="172" t="n">
        <f aca="false">ROUND(I142*H142,2)</f>
        <v>0</v>
      </c>
      <c r="BL142" s="3" t="s">
        <v>135</v>
      </c>
      <c r="BM142" s="171" t="s">
        <v>144</v>
      </c>
    </row>
    <row r="143" s="27" customFormat="true" ht="24.15" hidden="false" customHeight="true" outlineLevel="0" collapsed="false">
      <c r="A143" s="22"/>
      <c r="B143" s="159"/>
      <c r="C143" s="160" t="s">
        <v>128</v>
      </c>
      <c r="D143" s="160" t="s">
        <v>130</v>
      </c>
      <c r="E143" s="161" t="s">
        <v>145</v>
      </c>
      <c r="F143" s="162" t="s">
        <v>146</v>
      </c>
      <c r="G143" s="163" t="s">
        <v>133</v>
      </c>
      <c r="H143" s="164" t="n">
        <v>18.756</v>
      </c>
      <c r="I143" s="165"/>
      <c r="J143" s="166" t="n">
        <f aca="false">ROUND(I143*H143,2)</f>
        <v>0</v>
      </c>
      <c r="K143" s="162" t="s">
        <v>134</v>
      </c>
      <c r="L143" s="23"/>
      <c r="M143" s="167"/>
      <c r="N143" s="168" t="s">
        <v>41</v>
      </c>
      <c r="O143" s="60"/>
      <c r="P143" s="169" t="n">
        <f aca="false">O143*H143</f>
        <v>0</v>
      </c>
      <c r="Q143" s="169" t="n">
        <v>0.00026</v>
      </c>
      <c r="R143" s="169" t="n">
        <f aca="false">Q143*H143</f>
        <v>0.00487656</v>
      </c>
      <c r="S143" s="169" t="n">
        <v>0</v>
      </c>
      <c r="T143" s="170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1" t="s">
        <v>135</v>
      </c>
      <c r="AT143" s="171" t="s">
        <v>130</v>
      </c>
      <c r="AU143" s="171" t="s">
        <v>136</v>
      </c>
      <c r="AY143" s="3" t="s">
        <v>127</v>
      </c>
      <c r="BE143" s="172" t="n">
        <f aca="false">IF(N143="základní",J143,0)</f>
        <v>0</v>
      </c>
      <c r="BF143" s="172" t="n">
        <f aca="false">IF(N143="snížená",J143,0)</f>
        <v>0</v>
      </c>
      <c r="BG143" s="172" t="n">
        <f aca="false">IF(N143="zákl. přenesená",J143,0)</f>
        <v>0</v>
      </c>
      <c r="BH143" s="172" t="n">
        <f aca="false">IF(N143="sníž. přenesená",J143,0)</f>
        <v>0</v>
      </c>
      <c r="BI143" s="172" t="n">
        <f aca="false">IF(N143="nulová",J143,0)</f>
        <v>0</v>
      </c>
      <c r="BJ143" s="3" t="s">
        <v>136</v>
      </c>
      <c r="BK143" s="172" t="n">
        <f aca="false">ROUND(I143*H143,2)</f>
        <v>0</v>
      </c>
      <c r="BL143" s="3" t="s">
        <v>135</v>
      </c>
      <c r="BM143" s="171" t="s">
        <v>147</v>
      </c>
    </row>
    <row r="144" s="27" customFormat="true" ht="21.75" hidden="false" customHeight="true" outlineLevel="0" collapsed="false">
      <c r="A144" s="22"/>
      <c r="B144" s="159"/>
      <c r="C144" s="160" t="s">
        <v>135</v>
      </c>
      <c r="D144" s="160" t="s">
        <v>130</v>
      </c>
      <c r="E144" s="161" t="s">
        <v>148</v>
      </c>
      <c r="F144" s="162" t="s">
        <v>149</v>
      </c>
      <c r="G144" s="163" t="s">
        <v>133</v>
      </c>
      <c r="H144" s="164" t="n">
        <v>1.4</v>
      </c>
      <c r="I144" s="165"/>
      <c r="J144" s="166" t="n">
        <f aca="false">ROUND(I144*H144,2)</f>
        <v>0</v>
      </c>
      <c r="K144" s="162" t="s">
        <v>134</v>
      </c>
      <c r="L144" s="23"/>
      <c r="M144" s="167"/>
      <c r="N144" s="168" t="s">
        <v>41</v>
      </c>
      <c r="O144" s="60"/>
      <c r="P144" s="169" t="n">
        <f aca="false">O144*H144</f>
        <v>0</v>
      </c>
      <c r="Q144" s="169" t="n">
        <v>0.04</v>
      </c>
      <c r="R144" s="169" t="n">
        <f aca="false">Q144*H144</f>
        <v>0.056</v>
      </c>
      <c r="S144" s="169" t="n">
        <v>0</v>
      </c>
      <c r="T144" s="170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1" t="s">
        <v>135</v>
      </c>
      <c r="AT144" s="171" t="s">
        <v>130</v>
      </c>
      <c r="AU144" s="171" t="s">
        <v>136</v>
      </c>
      <c r="AY144" s="3" t="s">
        <v>127</v>
      </c>
      <c r="BE144" s="172" t="n">
        <f aca="false">IF(N144="základní",J144,0)</f>
        <v>0</v>
      </c>
      <c r="BF144" s="172" t="n">
        <f aca="false">IF(N144="snížená",J144,0)</f>
        <v>0</v>
      </c>
      <c r="BG144" s="172" t="n">
        <f aca="false">IF(N144="zákl. přenesená",J144,0)</f>
        <v>0</v>
      </c>
      <c r="BH144" s="172" t="n">
        <f aca="false">IF(N144="sníž. přenesená",J144,0)</f>
        <v>0</v>
      </c>
      <c r="BI144" s="172" t="n">
        <f aca="false">IF(N144="nulová",J144,0)</f>
        <v>0</v>
      </c>
      <c r="BJ144" s="3" t="s">
        <v>136</v>
      </c>
      <c r="BK144" s="172" t="n">
        <f aca="false">ROUND(I144*H144,2)</f>
        <v>0</v>
      </c>
      <c r="BL144" s="3" t="s">
        <v>135</v>
      </c>
      <c r="BM144" s="171" t="s">
        <v>150</v>
      </c>
    </row>
    <row r="145" s="173" customFormat="true" ht="12.8" hidden="false" customHeight="false" outlineLevel="0" collapsed="false">
      <c r="B145" s="174"/>
      <c r="D145" s="175" t="s">
        <v>138</v>
      </c>
      <c r="E145" s="176"/>
      <c r="F145" s="177" t="s">
        <v>151</v>
      </c>
      <c r="H145" s="178" t="n">
        <v>1.4</v>
      </c>
      <c r="I145" s="179"/>
      <c r="L145" s="174"/>
      <c r="M145" s="180"/>
      <c r="N145" s="181"/>
      <c r="O145" s="181"/>
      <c r="P145" s="181"/>
      <c r="Q145" s="181"/>
      <c r="R145" s="181"/>
      <c r="S145" s="181"/>
      <c r="T145" s="182"/>
      <c r="AT145" s="176" t="s">
        <v>138</v>
      </c>
      <c r="AU145" s="176" t="s">
        <v>136</v>
      </c>
      <c r="AV145" s="173" t="s">
        <v>136</v>
      </c>
      <c r="AW145" s="173" t="s">
        <v>31</v>
      </c>
      <c r="AX145" s="173" t="s">
        <v>75</v>
      </c>
      <c r="AY145" s="176" t="s">
        <v>127</v>
      </c>
    </row>
    <row r="146" s="183" customFormat="true" ht="12.8" hidden="false" customHeight="false" outlineLevel="0" collapsed="false">
      <c r="B146" s="184"/>
      <c r="D146" s="175" t="s">
        <v>138</v>
      </c>
      <c r="E146" s="185"/>
      <c r="F146" s="186" t="s">
        <v>152</v>
      </c>
      <c r="H146" s="187" t="n">
        <v>1.4</v>
      </c>
      <c r="I146" s="188"/>
      <c r="L146" s="184"/>
      <c r="M146" s="189"/>
      <c r="N146" s="190"/>
      <c r="O146" s="190"/>
      <c r="P146" s="190"/>
      <c r="Q146" s="190"/>
      <c r="R146" s="190"/>
      <c r="S146" s="190"/>
      <c r="T146" s="191"/>
      <c r="AT146" s="185" t="s">
        <v>138</v>
      </c>
      <c r="AU146" s="185" t="s">
        <v>136</v>
      </c>
      <c r="AV146" s="183" t="s">
        <v>135</v>
      </c>
      <c r="AW146" s="183" t="s">
        <v>31</v>
      </c>
      <c r="AX146" s="183" t="s">
        <v>80</v>
      </c>
      <c r="AY146" s="185" t="s">
        <v>127</v>
      </c>
    </row>
    <row r="147" s="27" customFormat="true" ht="24.15" hidden="false" customHeight="true" outlineLevel="0" collapsed="false">
      <c r="A147" s="22"/>
      <c r="B147" s="159"/>
      <c r="C147" s="160" t="s">
        <v>153</v>
      </c>
      <c r="D147" s="160" t="s">
        <v>130</v>
      </c>
      <c r="E147" s="161" t="s">
        <v>154</v>
      </c>
      <c r="F147" s="162" t="s">
        <v>155</v>
      </c>
      <c r="G147" s="163" t="s">
        <v>133</v>
      </c>
      <c r="H147" s="164" t="n">
        <v>1.5</v>
      </c>
      <c r="I147" s="165"/>
      <c r="J147" s="166" t="n">
        <f aca="false">ROUND(I147*H147,2)</f>
        <v>0</v>
      </c>
      <c r="K147" s="162" t="s">
        <v>134</v>
      </c>
      <c r="L147" s="23"/>
      <c r="M147" s="167"/>
      <c r="N147" s="168" t="s">
        <v>41</v>
      </c>
      <c r="O147" s="60"/>
      <c r="P147" s="169" t="n">
        <f aca="false">O147*H147</f>
        <v>0</v>
      </c>
      <c r="Q147" s="169" t="n">
        <v>0.00438</v>
      </c>
      <c r="R147" s="169" t="n">
        <f aca="false">Q147*H147</f>
        <v>0.00657</v>
      </c>
      <c r="S147" s="169" t="n">
        <v>0</v>
      </c>
      <c r="T147" s="170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1" t="s">
        <v>135</v>
      </c>
      <c r="AT147" s="171" t="s">
        <v>130</v>
      </c>
      <c r="AU147" s="171" t="s">
        <v>136</v>
      </c>
      <c r="AY147" s="3" t="s">
        <v>127</v>
      </c>
      <c r="BE147" s="172" t="n">
        <f aca="false">IF(N147="základní",J147,0)</f>
        <v>0</v>
      </c>
      <c r="BF147" s="172" t="n">
        <f aca="false">IF(N147="snížená",J147,0)</f>
        <v>0</v>
      </c>
      <c r="BG147" s="172" t="n">
        <f aca="false">IF(N147="zákl. přenesená",J147,0)</f>
        <v>0</v>
      </c>
      <c r="BH147" s="172" t="n">
        <f aca="false">IF(N147="sníž. přenesená",J147,0)</f>
        <v>0</v>
      </c>
      <c r="BI147" s="172" t="n">
        <f aca="false">IF(N147="nulová",J147,0)</f>
        <v>0</v>
      </c>
      <c r="BJ147" s="3" t="s">
        <v>136</v>
      </c>
      <c r="BK147" s="172" t="n">
        <f aca="false">ROUND(I147*H147,2)</f>
        <v>0</v>
      </c>
      <c r="BL147" s="3" t="s">
        <v>135</v>
      </c>
      <c r="BM147" s="171" t="s">
        <v>156</v>
      </c>
    </row>
    <row r="148" s="27" customFormat="true" ht="24.15" hidden="false" customHeight="true" outlineLevel="0" collapsed="false">
      <c r="A148" s="22"/>
      <c r="B148" s="159"/>
      <c r="C148" s="160" t="s">
        <v>140</v>
      </c>
      <c r="D148" s="160" t="s">
        <v>130</v>
      </c>
      <c r="E148" s="161" t="s">
        <v>157</v>
      </c>
      <c r="F148" s="162" t="s">
        <v>158</v>
      </c>
      <c r="G148" s="163" t="s">
        <v>133</v>
      </c>
      <c r="H148" s="164" t="n">
        <v>17.256</v>
      </c>
      <c r="I148" s="165"/>
      <c r="J148" s="166" t="n">
        <f aca="false">ROUND(I148*H148,2)</f>
        <v>0</v>
      </c>
      <c r="K148" s="162" t="s">
        <v>134</v>
      </c>
      <c r="L148" s="23"/>
      <c r="M148" s="167"/>
      <c r="N148" s="168" t="s">
        <v>41</v>
      </c>
      <c r="O148" s="60"/>
      <c r="P148" s="169" t="n">
        <f aca="false">O148*H148</f>
        <v>0</v>
      </c>
      <c r="Q148" s="169" t="n">
        <v>0.01838</v>
      </c>
      <c r="R148" s="169" t="n">
        <f aca="false">Q148*H148</f>
        <v>0.31716528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135</v>
      </c>
      <c r="AT148" s="171" t="s">
        <v>130</v>
      </c>
      <c r="AU148" s="171" t="s">
        <v>136</v>
      </c>
      <c r="AY148" s="3" t="s">
        <v>127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136</v>
      </c>
      <c r="BK148" s="172" t="n">
        <f aca="false">ROUND(I148*H148,2)</f>
        <v>0</v>
      </c>
      <c r="BL148" s="3" t="s">
        <v>135</v>
      </c>
      <c r="BM148" s="171" t="s">
        <v>159</v>
      </c>
    </row>
    <row r="149" s="173" customFormat="true" ht="12.8" hidden="false" customHeight="false" outlineLevel="0" collapsed="false">
      <c r="B149" s="174"/>
      <c r="D149" s="175" t="s">
        <v>138</v>
      </c>
      <c r="E149" s="176"/>
      <c r="F149" s="177" t="s">
        <v>160</v>
      </c>
      <c r="H149" s="178" t="n">
        <v>17.256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138</v>
      </c>
      <c r="AU149" s="176" t="s">
        <v>136</v>
      </c>
      <c r="AV149" s="173" t="s">
        <v>136</v>
      </c>
      <c r="AW149" s="173" t="s">
        <v>31</v>
      </c>
      <c r="AX149" s="173" t="s">
        <v>80</v>
      </c>
      <c r="AY149" s="176" t="s">
        <v>127</v>
      </c>
    </row>
    <row r="150" s="27" customFormat="true" ht="24.15" hidden="false" customHeight="true" outlineLevel="0" collapsed="false">
      <c r="A150" s="22"/>
      <c r="B150" s="159"/>
      <c r="C150" s="160" t="s">
        <v>161</v>
      </c>
      <c r="D150" s="160" t="s">
        <v>130</v>
      </c>
      <c r="E150" s="161" t="s">
        <v>162</v>
      </c>
      <c r="F150" s="162" t="s">
        <v>163</v>
      </c>
      <c r="G150" s="163" t="s">
        <v>133</v>
      </c>
      <c r="H150" s="164" t="n">
        <v>17.256</v>
      </c>
      <c r="I150" s="165"/>
      <c r="J150" s="166" t="n">
        <f aca="false">ROUND(I150*H150,2)</f>
        <v>0</v>
      </c>
      <c r="K150" s="162" t="s">
        <v>134</v>
      </c>
      <c r="L150" s="23"/>
      <c r="M150" s="167"/>
      <c r="N150" s="168" t="s">
        <v>41</v>
      </c>
      <c r="O150" s="60"/>
      <c r="P150" s="169" t="n">
        <f aca="false">O150*H150</f>
        <v>0</v>
      </c>
      <c r="Q150" s="169" t="n">
        <v>0.0079</v>
      </c>
      <c r="R150" s="169" t="n">
        <f aca="false">Q150*H150</f>
        <v>0.1363224</v>
      </c>
      <c r="S150" s="169" t="n">
        <v>0</v>
      </c>
      <c r="T150" s="170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1" t="s">
        <v>135</v>
      </c>
      <c r="AT150" s="171" t="s">
        <v>130</v>
      </c>
      <c r="AU150" s="171" t="s">
        <v>136</v>
      </c>
      <c r="AY150" s="3" t="s">
        <v>127</v>
      </c>
      <c r="BE150" s="172" t="n">
        <f aca="false">IF(N150="základní",J150,0)</f>
        <v>0</v>
      </c>
      <c r="BF150" s="172" t="n">
        <f aca="false">IF(N150="snížená",J150,0)</f>
        <v>0</v>
      </c>
      <c r="BG150" s="172" t="n">
        <f aca="false">IF(N150="zákl. přenesená",J150,0)</f>
        <v>0</v>
      </c>
      <c r="BH150" s="172" t="n">
        <f aca="false">IF(N150="sníž. přenesená",J150,0)</f>
        <v>0</v>
      </c>
      <c r="BI150" s="172" t="n">
        <f aca="false">IF(N150="nulová",J150,0)</f>
        <v>0</v>
      </c>
      <c r="BJ150" s="3" t="s">
        <v>136</v>
      </c>
      <c r="BK150" s="172" t="n">
        <f aca="false">ROUND(I150*H150,2)</f>
        <v>0</v>
      </c>
      <c r="BL150" s="3" t="s">
        <v>135</v>
      </c>
      <c r="BM150" s="171" t="s">
        <v>164</v>
      </c>
    </row>
    <row r="151" s="27" customFormat="true" ht="24.15" hidden="false" customHeight="true" outlineLevel="0" collapsed="false">
      <c r="A151" s="22"/>
      <c r="B151" s="159"/>
      <c r="C151" s="160" t="s">
        <v>165</v>
      </c>
      <c r="D151" s="160" t="s">
        <v>130</v>
      </c>
      <c r="E151" s="161" t="s">
        <v>166</v>
      </c>
      <c r="F151" s="162" t="s">
        <v>167</v>
      </c>
      <c r="G151" s="163" t="s">
        <v>133</v>
      </c>
      <c r="H151" s="164" t="n">
        <v>15.484</v>
      </c>
      <c r="I151" s="165"/>
      <c r="J151" s="166" t="n">
        <f aca="false">ROUND(I151*H151,2)</f>
        <v>0</v>
      </c>
      <c r="K151" s="162" t="s">
        <v>134</v>
      </c>
      <c r="L151" s="23"/>
      <c r="M151" s="167"/>
      <c r="N151" s="168" t="s">
        <v>41</v>
      </c>
      <c r="O151" s="60"/>
      <c r="P151" s="169" t="n">
        <f aca="false">O151*H151</f>
        <v>0</v>
      </c>
      <c r="Q151" s="169" t="n">
        <v>0.017</v>
      </c>
      <c r="R151" s="169" t="n">
        <f aca="false">Q151*H151</f>
        <v>0.263228</v>
      </c>
      <c r="S151" s="169" t="n">
        <v>0</v>
      </c>
      <c r="T151" s="170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1" t="s">
        <v>135</v>
      </c>
      <c r="AT151" s="171" t="s">
        <v>130</v>
      </c>
      <c r="AU151" s="171" t="s">
        <v>136</v>
      </c>
      <c r="AY151" s="3" t="s">
        <v>127</v>
      </c>
      <c r="BE151" s="172" t="n">
        <f aca="false">IF(N151="základní",J151,0)</f>
        <v>0</v>
      </c>
      <c r="BF151" s="172" t="n">
        <f aca="false">IF(N151="snížená",J151,0)</f>
        <v>0</v>
      </c>
      <c r="BG151" s="172" t="n">
        <f aca="false">IF(N151="zákl. přenesená",J151,0)</f>
        <v>0</v>
      </c>
      <c r="BH151" s="172" t="n">
        <f aca="false">IF(N151="sníž. přenesená",J151,0)</f>
        <v>0</v>
      </c>
      <c r="BI151" s="172" t="n">
        <f aca="false">IF(N151="nulová",J151,0)</f>
        <v>0</v>
      </c>
      <c r="BJ151" s="3" t="s">
        <v>136</v>
      </c>
      <c r="BK151" s="172" t="n">
        <f aca="false">ROUND(I151*H151,2)</f>
        <v>0</v>
      </c>
      <c r="BL151" s="3" t="s">
        <v>135</v>
      </c>
      <c r="BM151" s="171" t="s">
        <v>168</v>
      </c>
    </row>
    <row r="152" s="173" customFormat="true" ht="12.8" hidden="false" customHeight="false" outlineLevel="0" collapsed="false">
      <c r="B152" s="174"/>
      <c r="D152" s="175" t="s">
        <v>138</v>
      </c>
      <c r="E152" s="176"/>
      <c r="F152" s="177" t="s">
        <v>169</v>
      </c>
      <c r="H152" s="178" t="n">
        <v>15.484</v>
      </c>
      <c r="I152" s="179"/>
      <c r="L152" s="174"/>
      <c r="M152" s="180"/>
      <c r="N152" s="181"/>
      <c r="O152" s="181"/>
      <c r="P152" s="181"/>
      <c r="Q152" s="181"/>
      <c r="R152" s="181"/>
      <c r="S152" s="181"/>
      <c r="T152" s="182"/>
      <c r="AT152" s="176" t="s">
        <v>138</v>
      </c>
      <c r="AU152" s="176" t="s">
        <v>136</v>
      </c>
      <c r="AV152" s="173" t="s">
        <v>136</v>
      </c>
      <c r="AW152" s="173" t="s">
        <v>31</v>
      </c>
      <c r="AX152" s="173" t="s">
        <v>80</v>
      </c>
      <c r="AY152" s="176" t="s">
        <v>127</v>
      </c>
    </row>
    <row r="153" s="145" customFormat="true" ht="22.8" hidden="false" customHeight="true" outlineLevel="0" collapsed="false">
      <c r="B153" s="146"/>
      <c r="D153" s="147" t="s">
        <v>74</v>
      </c>
      <c r="E153" s="157" t="s">
        <v>170</v>
      </c>
      <c r="F153" s="157" t="s">
        <v>171</v>
      </c>
      <c r="I153" s="149"/>
      <c r="J153" s="158" t="n">
        <f aca="false">BK153</f>
        <v>0</v>
      </c>
      <c r="L153" s="146"/>
      <c r="M153" s="151"/>
      <c r="N153" s="152"/>
      <c r="O153" s="152"/>
      <c r="P153" s="153" t="n">
        <f aca="false">SUM(P154:P167)</f>
        <v>0</v>
      </c>
      <c r="Q153" s="152"/>
      <c r="R153" s="153" t="n">
        <f aca="false">SUM(R154:R167)</f>
        <v>0.0004</v>
      </c>
      <c r="S153" s="152"/>
      <c r="T153" s="154" t="n">
        <f aca="false">SUM(T154:T167)</f>
        <v>2.559299</v>
      </c>
      <c r="AR153" s="147" t="s">
        <v>80</v>
      </c>
      <c r="AT153" s="155" t="s">
        <v>74</v>
      </c>
      <c r="AU153" s="155" t="s">
        <v>80</v>
      </c>
      <c r="AY153" s="147" t="s">
        <v>127</v>
      </c>
      <c r="BK153" s="156" t="n">
        <f aca="false">SUM(BK154:BK167)</f>
        <v>0</v>
      </c>
    </row>
    <row r="154" s="27" customFormat="true" ht="24.15" hidden="false" customHeight="true" outlineLevel="0" collapsed="false">
      <c r="A154" s="22"/>
      <c r="B154" s="159"/>
      <c r="C154" s="160" t="s">
        <v>170</v>
      </c>
      <c r="D154" s="160" t="s">
        <v>130</v>
      </c>
      <c r="E154" s="161" t="s">
        <v>172</v>
      </c>
      <c r="F154" s="162" t="s">
        <v>173</v>
      </c>
      <c r="G154" s="163" t="s">
        <v>133</v>
      </c>
      <c r="H154" s="164" t="n">
        <v>10</v>
      </c>
      <c r="I154" s="165"/>
      <c r="J154" s="166" t="n">
        <f aca="false">ROUND(I154*H154,2)</f>
        <v>0</v>
      </c>
      <c r="K154" s="162" t="s">
        <v>134</v>
      </c>
      <c r="L154" s="23"/>
      <c r="M154" s="167"/>
      <c r="N154" s="168" t="s">
        <v>41</v>
      </c>
      <c r="O154" s="60"/>
      <c r="P154" s="169" t="n">
        <f aca="false">O154*H154</f>
        <v>0</v>
      </c>
      <c r="Q154" s="169" t="n">
        <v>4E-005</v>
      </c>
      <c r="R154" s="169" t="n">
        <f aca="false">Q154*H154</f>
        <v>0.0004</v>
      </c>
      <c r="S154" s="169" t="n">
        <v>0</v>
      </c>
      <c r="T154" s="170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1" t="s">
        <v>135</v>
      </c>
      <c r="AT154" s="171" t="s">
        <v>130</v>
      </c>
      <c r="AU154" s="171" t="s">
        <v>136</v>
      </c>
      <c r="AY154" s="3" t="s">
        <v>127</v>
      </c>
      <c r="BE154" s="172" t="n">
        <f aca="false">IF(N154="základní",J154,0)</f>
        <v>0</v>
      </c>
      <c r="BF154" s="172" t="n">
        <f aca="false">IF(N154="snížená",J154,0)</f>
        <v>0</v>
      </c>
      <c r="BG154" s="172" t="n">
        <f aca="false">IF(N154="zákl. přenesená",J154,0)</f>
        <v>0</v>
      </c>
      <c r="BH154" s="172" t="n">
        <f aca="false">IF(N154="sníž. přenesená",J154,0)</f>
        <v>0</v>
      </c>
      <c r="BI154" s="172" t="n">
        <f aca="false">IF(N154="nulová",J154,0)</f>
        <v>0</v>
      </c>
      <c r="BJ154" s="3" t="s">
        <v>136</v>
      </c>
      <c r="BK154" s="172" t="n">
        <f aca="false">ROUND(I154*H154,2)</f>
        <v>0</v>
      </c>
      <c r="BL154" s="3" t="s">
        <v>135</v>
      </c>
      <c r="BM154" s="171" t="s">
        <v>174</v>
      </c>
    </row>
    <row r="155" s="27" customFormat="true" ht="16.5" hidden="false" customHeight="true" outlineLevel="0" collapsed="false">
      <c r="A155" s="22"/>
      <c r="B155" s="159"/>
      <c r="C155" s="160" t="s">
        <v>175</v>
      </c>
      <c r="D155" s="160" t="s">
        <v>130</v>
      </c>
      <c r="E155" s="161" t="s">
        <v>176</v>
      </c>
      <c r="F155" s="162" t="s">
        <v>177</v>
      </c>
      <c r="G155" s="163" t="s">
        <v>178</v>
      </c>
      <c r="H155" s="164" t="n">
        <v>1</v>
      </c>
      <c r="I155" s="165"/>
      <c r="J155" s="166" t="n">
        <f aca="false">ROUND(I155*H155,2)</f>
        <v>0</v>
      </c>
      <c r="K155" s="162"/>
      <c r="L155" s="23"/>
      <c r="M155" s="167"/>
      <c r="N155" s="168" t="s">
        <v>41</v>
      </c>
      <c r="O155" s="60"/>
      <c r="P155" s="169" t="n">
        <f aca="false">O155*H155</f>
        <v>0</v>
      </c>
      <c r="Q155" s="169" t="n">
        <v>0</v>
      </c>
      <c r="R155" s="169" t="n">
        <f aca="false">Q155*H155</f>
        <v>0</v>
      </c>
      <c r="S155" s="169" t="n">
        <v>0</v>
      </c>
      <c r="T155" s="170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1" t="s">
        <v>135</v>
      </c>
      <c r="AT155" s="171" t="s">
        <v>130</v>
      </c>
      <c r="AU155" s="171" t="s">
        <v>136</v>
      </c>
      <c r="AY155" s="3" t="s">
        <v>127</v>
      </c>
      <c r="BE155" s="172" t="n">
        <f aca="false">IF(N155="základní",J155,0)</f>
        <v>0</v>
      </c>
      <c r="BF155" s="172" t="n">
        <f aca="false">IF(N155="snížená",J155,0)</f>
        <v>0</v>
      </c>
      <c r="BG155" s="172" t="n">
        <f aca="false">IF(N155="zákl. přenesená",J155,0)</f>
        <v>0</v>
      </c>
      <c r="BH155" s="172" t="n">
        <f aca="false">IF(N155="sníž. přenesená",J155,0)</f>
        <v>0</v>
      </c>
      <c r="BI155" s="172" t="n">
        <f aca="false">IF(N155="nulová",J155,0)</f>
        <v>0</v>
      </c>
      <c r="BJ155" s="3" t="s">
        <v>136</v>
      </c>
      <c r="BK155" s="172" t="n">
        <f aca="false">ROUND(I155*H155,2)</f>
        <v>0</v>
      </c>
      <c r="BL155" s="3" t="s">
        <v>135</v>
      </c>
      <c r="BM155" s="171" t="s">
        <v>179</v>
      </c>
    </row>
    <row r="156" s="27" customFormat="true" ht="24.15" hidden="false" customHeight="true" outlineLevel="0" collapsed="false">
      <c r="A156" s="22"/>
      <c r="B156" s="159"/>
      <c r="C156" s="160" t="s">
        <v>180</v>
      </c>
      <c r="D156" s="160" t="s">
        <v>130</v>
      </c>
      <c r="E156" s="161" t="s">
        <v>181</v>
      </c>
      <c r="F156" s="162" t="s">
        <v>182</v>
      </c>
      <c r="G156" s="163" t="s">
        <v>133</v>
      </c>
      <c r="H156" s="164" t="n">
        <v>1.225</v>
      </c>
      <c r="I156" s="165"/>
      <c r="J156" s="166" t="n">
        <f aca="false">ROUND(I156*H156,2)</f>
        <v>0</v>
      </c>
      <c r="K156" s="162" t="s">
        <v>134</v>
      </c>
      <c r="L156" s="23"/>
      <c r="M156" s="167"/>
      <c r="N156" s="168" t="s">
        <v>41</v>
      </c>
      <c r="O156" s="60"/>
      <c r="P156" s="169" t="n">
        <f aca="false">O156*H156</f>
        <v>0</v>
      </c>
      <c r="Q156" s="169" t="n">
        <v>0</v>
      </c>
      <c r="R156" s="169" t="n">
        <f aca="false">Q156*H156</f>
        <v>0</v>
      </c>
      <c r="S156" s="169" t="n">
        <v>0.131</v>
      </c>
      <c r="T156" s="170" t="n">
        <f aca="false">S156*H156</f>
        <v>0.160475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1" t="s">
        <v>135</v>
      </c>
      <c r="AT156" s="171" t="s">
        <v>130</v>
      </c>
      <c r="AU156" s="171" t="s">
        <v>136</v>
      </c>
      <c r="AY156" s="3" t="s">
        <v>127</v>
      </c>
      <c r="BE156" s="172" t="n">
        <f aca="false">IF(N156="základní",J156,0)</f>
        <v>0</v>
      </c>
      <c r="BF156" s="172" t="n">
        <f aca="false">IF(N156="snížená",J156,0)</f>
        <v>0</v>
      </c>
      <c r="BG156" s="172" t="n">
        <f aca="false">IF(N156="zákl. přenesená",J156,0)</f>
        <v>0</v>
      </c>
      <c r="BH156" s="172" t="n">
        <f aca="false">IF(N156="sníž. přenesená",J156,0)</f>
        <v>0</v>
      </c>
      <c r="BI156" s="172" t="n">
        <f aca="false">IF(N156="nulová",J156,0)</f>
        <v>0</v>
      </c>
      <c r="BJ156" s="3" t="s">
        <v>136</v>
      </c>
      <c r="BK156" s="172" t="n">
        <f aca="false">ROUND(I156*H156,2)</f>
        <v>0</v>
      </c>
      <c r="BL156" s="3" t="s">
        <v>135</v>
      </c>
      <c r="BM156" s="171" t="s">
        <v>183</v>
      </c>
    </row>
    <row r="157" s="173" customFormat="true" ht="12.8" hidden="false" customHeight="false" outlineLevel="0" collapsed="false">
      <c r="B157" s="174"/>
      <c r="D157" s="175" t="s">
        <v>138</v>
      </c>
      <c r="E157" s="176"/>
      <c r="F157" s="177" t="s">
        <v>184</v>
      </c>
      <c r="H157" s="178" t="n">
        <v>1.225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138</v>
      </c>
      <c r="AU157" s="176" t="s">
        <v>136</v>
      </c>
      <c r="AV157" s="173" t="s">
        <v>136</v>
      </c>
      <c r="AW157" s="173" t="s">
        <v>31</v>
      </c>
      <c r="AX157" s="173" t="s">
        <v>80</v>
      </c>
      <c r="AY157" s="176" t="s">
        <v>127</v>
      </c>
    </row>
    <row r="158" s="27" customFormat="true" ht="24.15" hidden="false" customHeight="true" outlineLevel="0" collapsed="false">
      <c r="A158" s="22"/>
      <c r="B158" s="159"/>
      <c r="C158" s="160" t="s">
        <v>185</v>
      </c>
      <c r="D158" s="160" t="s">
        <v>130</v>
      </c>
      <c r="E158" s="161" t="s">
        <v>186</v>
      </c>
      <c r="F158" s="162" t="s">
        <v>187</v>
      </c>
      <c r="G158" s="163" t="s">
        <v>178</v>
      </c>
      <c r="H158" s="164" t="n">
        <v>4</v>
      </c>
      <c r="I158" s="165"/>
      <c r="J158" s="166" t="n">
        <f aca="false">ROUND(I158*H158,2)</f>
        <v>0</v>
      </c>
      <c r="K158" s="162" t="s">
        <v>134</v>
      </c>
      <c r="L158" s="23"/>
      <c r="M158" s="167"/>
      <c r="N158" s="168" t="s">
        <v>41</v>
      </c>
      <c r="O158" s="60"/>
      <c r="P158" s="169" t="n">
        <f aca="false">O158*H158</f>
        <v>0</v>
      </c>
      <c r="Q158" s="169" t="n">
        <v>0</v>
      </c>
      <c r="R158" s="169" t="n">
        <f aca="false">Q158*H158</f>
        <v>0</v>
      </c>
      <c r="S158" s="169" t="n">
        <v>0.001</v>
      </c>
      <c r="T158" s="170" t="n">
        <f aca="false">S158*H158</f>
        <v>0.004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1" t="s">
        <v>135</v>
      </c>
      <c r="AT158" s="171" t="s">
        <v>130</v>
      </c>
      <c r="AU158" s="171" t="s">
        <v>136</v>
      </c>
      <c r="AY158" s="3" t="s">
        <v>127</v>
      </c>
      <c r="BE158" s="172" t="n">
        <f aca="false">IF(N158="základní",J158,0)</f>
        <v>0</v>
      </c>
      <c r="BF158" s="172" t="n">
        <f aca="false">IF(N158="snížená",J158,0)</f>
        <v>0</v>
      </c>
      <c r="BG158" s="172" t="n">
        <f aca="false">IF(N158="zákl. přenesená",J158,0)</f>
        <v>0</v>
      </c>
      <c r="BH158" s="172" t="n">
        <f aca="false">IF(N158="sníž. přenesená",J158,0)</f>
        <v>0</v>
      </c>
      <c r="BI158" s="172" t="n">
        <f aca="false">IF(N158="nulová",J158,0)</f>
        <v>0</v>
      </c>
      <c r="BJ158" s="3" t="s">
        <v>136</v>
      </c>
      <c r="BK158" s="172" t="n">
        <f aca="false">ROUND(I158*H158,2)</f>
        <v>0</v>
      </c>
      <c r="BL158" s="3" t="s">
        <v>135</v>
      </c>
      <c r="BM158" s="171" t="s">
        <v>188</v>
      </c>
    </row>
    <row r="159" s="27" customFormat="true" ht="24.15" hidden="false" customHeight="true" outlineLevel="0" collapsed="false">
      <c r="A159" s="22"/>
      <c r="B159" s="159"/>
      <c r="C159" s="160" t="s">
        <v>189</v>
      </c>
      <c r="D159" s="160" t="s">
        <v>130</v>
      </c>
      <c r="E159" s="161" t="s">
        <v>190</v>
      </c>
      <c r="F159" s="162" t="s">
        <v>191</v>
      </c>
      <c r="G159" s="163" t="s">
        <v>192</v>
      </c>
      <c r="H159" s="164" t="n">
        <v>10</v>
      </c>
      <c r="I159" s="165"/>
      <c r="J159" s="166" t="n">
        <f aca="false">ROUND(I159*H159,2)</f>
        <v>0</v>
      </c>
      <c r="K159" s="162" t="s">
        <v>134</v>
      </c>
      <c r="L159" s="23"/>
      <c r="M159" s="167"/>
      <c r="N159" s="168" t="s">
        <v>41</v>
      </c>
      <c r="O159" s="60"/>
      <c r="P159" s="169" t="n">
        <f aca="false">O159*H159</f>
        <v>0</v>
      </c>
      <c r="Q159" s="169" t="n">
        <v>0</v>
      </c>
      <c r="R159" s="169" t="n">
        <f aca="false">Q159*H159</f>
        <v>0</v>
      </c>
      <c r="S159" s="169" t="n">
        <v>0.002</v>
      </c>
      <c r="T159" s="170" t="n">
        <f aca="false">S159*H159</f>
        <v>0.02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135</v>
      </c>
      <c r="AT159" s="171" t="s">
        <v>130</v>
      </c>
      <c r="AU159" s="171" t="s">
        <v>136</v>
      </c>
      <c r="AY159" s="3" t="s">
        <v>127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136</v>
      </c>
      <c r="BK159" s="172" t="n">
        <f aca="false">ROUND(I159*H159,2)</f>
        <v>0</v>
      </c>
      <c r="BL159" s="3" t="s">
        <v>135</v>
      </c>
      <c r="BM159" s="171" t="s">
        <v>193</v>
      </c>
    </row>
    <row r="160" s="27" customFormat="true" ht="24.15" hidden="false" customHeight="true" outlineLevel="0" collapsed="false">
      <c r="A160" s="22"/>
      <c r="B160" s="159"/>
      <c r="C160" s="160" t="s">
        <v>194</v>
      </c>
      <c r="D160" s="160" t="s">
        <v>130</v>
      </c>
      <c r="E160" s="161" t="s">
        <v>195</v>
      </c>
      <c r="F160" s="162" t="s">
        <v>196</v>
      </c>
      <c r="G160" s="163" t="s">
        <v>192</v>
      </c>
      <c r="H160" s="164" t="n">
        <v>3</v>
      </c>
      <c r="I160" s="165"/>
      <c r="J160" s="166" t="n">
        <f aca="false">ROUND(I160*H160,2)</f>
        <v>0</v>
      </c>
      <c r="K160" s="162" t="s">
        <v>134</v>
      </c>
      <c r="L160" s="23"/>
      <c r="M160" s="167"/>
      <c r="N160" s="168" t="s">
        <v>41</v>
      </c>
      <c r="O160" s="60"/>
      <c r="P160" s="169" t="n">
        <f aca="false">O160*H160</f>
        <v>0</v>
      </c>
      <c r="Q160" s="169" t="n">
        <v>0</v>
      </c>
      <c r="R160" s="169" t="n">
        <f aca="false">Q160*H160</f>
        <v>0</v>
      </c>
      <c r="S160" s="169" t="n">
        <v>0.006</v>
      </c>
      <c r="T160" s="170" t="n">
        <f aca="false">S160*H160</f>
        <v>0.018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1" t="s">
        <v>135</v>
      </c>
      <c r="AT160" s="171" t="s">
        <v>130</v>
      </c>
      <c r="AU160" s="171" t="s">
        <v>136</v>
      </c>
      <c r="AY160" s="3" t="s">
        <v>127</v>
      </c>
      <c r="BE160" s="172" t="n">
        <f aca="false">IF(N160="základní",J160,0)</f>
        <v>0</v>
      </c>
      <c r="BF160" s="172" t="n">
        <f aca="false">IF(N160="snížená",J160,0)</f>
        <v>0</v>
      </c>
      <c r="BG160" s="172" t="n">
        <f aca="false">IF(N160="zákl. přenesená",J160,0)</f>
        <v>0</v>
      </c>
      <c r="BH160" s="172" t="n">
        <f aca="false">IF(N160="sníž. přenesená",J160,0)</f>
        <v>0</v>
      </c>
      <c r="BI160" s="172" t="n">
        <f aca="false">IF(N160="nulová",J160,0)</f>
        <v>0</v>
      </c>
      <c r="BJ160" s="3" t="s">
        <v>136</v>
      </c>
      <c r="BK160" s="172" t="n">
        <f aca="false">ROUND(I160*H160,2)</f>
        <v>0</v>
      </c>
      <c r="BL160" s="3" t="s">
        <v>135</v>
      </c>
      <c r="BM160" s="171" t="s">
        <v>197</v>
      </c>
    </row>
    <row r="161" s="27" customFormat="true" ht="24.15" hidden="false" customHeight="true" outlineLevel="0" collapsed="false">
      <c r="A161" s="22"/>
      <c r="B161" s="159"/>
      <c r="C161" s="160" t="s">
        <v>7</v>
      </c>
      <c r="D161" s="160" t="s">
        <v>130</v>
      </c>
      <c r="E161" s="161" t="s">
        <v>198</v>
      </c>
      <c r="F161" s="162" t="s">
        <v>199</v>
      </c>
      <c r="G161" s="163" t="s">
        <v>192</v>
      </c>
      <c r="H161" s="164" t="n">
        <v>1</v>
      </c>
      <c r="I161" s="165"/>
      <c r="J161" s="166" t="n">
        <f aca="false">ROUND(I161*H161,2)</f>
        <v>0</v>
      </c>
      <c r="K161" s="162" t="s">
        <v>134</v>
      </c>
      <c r="L161" s="23"/>
      <c r="M161" s="167"/>
      <c r="N161" s="168" t="s">
        <v>41</v>
      </c>
      <c r="O161" s="60"/>
      <c r="P161" s="169" t="n">
        <f aca="false">O161*H161</f>
        <v>0</v>
      </c>
      <c r="Q161" s="169" t="n">
        <v>0</v>
      </c>
      <c r="R161" s="169" t="n">
        <f aca="false">Q161*H161</f>
        <v>0</v>
      </c>
      <c r="S161" s="169" t="n">
        <v>0.04</v>
      </c>
      <c r="T161" s="170" t="n">
        <f aca="false">S161*H161</f>
        <v>0.04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135</v>
      </c>
      <c r="AT161" s="171" t="s">
        <v>130</v>
      </c>
      <c r="AU161" s="171" t="s">
        <v>136</v>
      </c>
      <c r="AY161" s="3" t="s">
        <v>127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136</v>
      </c>
      <c r="BK161" s="172" t="n">
        <f aca="false">ROUND(I161*H161,2)</f>
        <v>0</v>
      </c>
      <c r="BL161" s="3" t="s">
        <v>135</v>
      </c>
      <c r="BM161" s="171" t="s">
        <v>200</v>
      </c>
    </row>
    <row r="162" s="27" customFormat="true" ht="37.8" hidden="false" customHeight="true" outlineLevel="0" collapsed="false">
      <c r="A162" s="22"/>
      <c r="B162" s="159"/>
      <c r="C162" s="160" t="s">
        <v>201</v>
      </c>
      <c r="D162" s="160" t="s">
        <v>130</v>
      </c>
      <c r="E162" s="161" t="s">
        <v>202</v>
      </c>
      <c r="F162" s="162" t="s">
        <v>203</v>
      </c>
      <c r="G162" s="163" t="s">
        <v>133</v>
      </c>
      <c r="H162" s="164" t="n">
        <v>5.95</v>
      </c>
      <c r="I162" s="165"/>
      <c r="J162" s="166" t="n">
        <f aca="false">ROUND(I162*H162,2)</f>
        <v>0</v>
      </c>
      <c r="K162" s="162" t="s">
        <v>134</v>
      </c>
      <c r="L162" s="23"/>
      <c r="M162" s="167"/>
      <c r="N162" s="168" t="s">
        <v>41</v>
      </c>
      <c r="O162" s="60"/>
      <c r="P162" s="169" t="n">
        <f aca="false">O162*H162</f>
        <v>0</v>
      </c>
      <c r="Q162" s="169" t="n">
        <v>0</v>
      </c>
      <c r="R162" s="169" t="n">
        <f aca="false">Q162*H162</f>
        <v>0</v>
      </c>
      <c r="S162" s="169" t="n">
        <v>0.004</v>
      </c>
      <c r="T162" s="170" t="n">
        <f aca="false">S162*H162</f>
        <v>0.0238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1" t="s">
        <v>135</v>
      </c>
      <c r="AT162" s="171" t="s">
        <v>130</v>
      </c>
      <c r="AU162" s="171" t="s">
        <v>136</v>
      </c>
      <c r="AY162" s="3" t="s">
        <v>127</v>
      </c>
      <c r="BE162" s="172" t="n">
        <f aca="false">IF(N162="základní",J162,0)</f>
        <v>0</v>
      </c>
      <c r="BF162" s="172" t="n">
        <f aca="false">IF(N162="snížená",J162,0)</f>
        <v>0</v>
      </c>
      <c r="BG162" s="172" t="n">
        <f aca="false">IF(N162="zákl. přenesená",J162,0)</f>
        <v>0</v>
      </c>
      <c r="BH162" s="172" t="n">
        <f aca="false">IF(N162="sníž. přenesená",J162,0)</f>
        <v>0</v>
      </c>
      <c r="BI162" s="172" t="n">
        <f aca="false">IF(N162="nulová",J162,0)</f>
        <v>0</v>
      </c>
      <c r="BJ162" s="3" t="s">
        <v>136</v>
      </c>
      <c r="BK162" s="172" t="n">
        <f aca="false">ROUND(I162*H162,2)</f>
        <v>0</v>
      </c>
      <c r="BL162" s="3" t="s">
        <v>135</v>
      </c>
      <c r="BM162" s="171" t="s">
        <v>204</v>
      </c>
    </row>
    <row r="163" s="27" customFormat="true" ht="37.8" hidden="false" customHeight="true" outlineLevel="0" collapsed="false">
      <c r="A163" s="22"/>
      <c r="B163" s="159"/>
      <c r="C163" s="160" t="s">
        <v>205</v>
      </c>
      <c r="D163" s="160" t="s">
        <v>130</v>
      </c>
      <c r="E163" s="161" t="s">
        <v>206</v>
      </c>
      <c r="F163" s="162" t="s">
        <v>207</v>
      </c>
      <c r="G163" s="163" t="s">
        <v>133</v>
      </c>
      <c r="H163" s="164" t="n">
        <v>15.484</v>
      </c>
      <c r="I163" s="165"/>
      <c r="J163" s="166" t="n">
        <f aca="false">ROUND(I163*H163,2)</f>
        <v>0</v>
      </c>
      <c r="K163" s="162" t="s">
        <v>134</v>
      </c>
      <c r="L163" s="23"/>
      <c r="M163" s="167"/>
      <c r="N163" s="168" t="s">
        <v>41</v>
      </c>
      <c r="O163" s="60"/>
      <c r="P163" s="169" t="n">
        <f aca="false">O163*H163</f>
        <v>0</v>
      </c>
      <c r="Q163" s="169" t="n">
        <v>0</v>
      </c>
      <c r="R163" s="169" t="n">
        <f aca="false">Q163*H163</f>
        <v>0</v>
      </c>
      <c r="S163" s="169" t="n">
        <v>0.01</v>
      </c>
      <c r="T163" s="170" t="n">
        <f aca="false">S163*H163</f>
        <v>0.15484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135</v>
      </c>
      <c r="AT163" s="171" t="s">
        <v>130</v>
      </c>
      <c r="AU163" s="171" t="s">
        <v>136</v>
      </c>
      <c r="AY163" s="3" t="s">
        <v>127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136</v>
      </c>
      <c r="BK163" s="172" t="n">
        <f aca="false">ROUND(I163*H163,2)</f>
        <v>0</v>
      </c>
      <c r="BL163" s="3" t="s">
        <v>135</v>
      </c>
      <c r="BM163" s="171" t="s">
        <v>208</v>
      </c>
    </row>
    <row r="164" s="173" customFormat="true" ht="12.8" hidden="false" customHeight="false" outlineLevel="0" collapsed="false">
      <c r="B164" s="174"/>
      <c r="D164" s="175" t="s">
        <v>138</v>
      </c>
      <c r="E164" s="176"/>
      <c r="F164" s="177" t="s">
        <v>169</v>
      </c>
      <c r="H164" s="178" t="n">
        <v>15.484</v>
      </c>
      <c r="I164" s="179"/>
      <c r="L164" s="174"/>
      <c r="M164" s="180"/>
      <c r="N164" s="181"/>
      <c r="O164" s="181"/>
      <c r="P164" s="181"/>
      <c r="Q164" s="181"/>
      <c r="R164" s="181"/>
      <c r="S164" s="181"/>
      <c r="T164" s="182"/>
      <c r="AT164" s="176" t="s">
        <v>138</v>
      </c>
      <c r="AU164" s="176" t="s">
        <v>136</v>
      </c>
      <c r="AV164" s="173" t="s">
        <v>136</v>
      </c>
      <c r="AW164" s="173" t="s">
        <v>31</v>
      </c>
      <c r="AX164" s="173" t="s">
        <v>80</v>
      </c>
      <c r="AY164" s="176" t="s">
        <v>127</v>
      </c>
    </row>
    <row r="165" s="27" customFormat="true" ht="24.15" hidden="false" customHeight="true" outlineLevel="0" collapsed="false">
      <c r="A165" s="22"/>
      <c r="B165" s="159"/>
      <c r="C165" s="160" t="s">
        <v>209</v>
      </c>
      <c r="D165" s="160" t="s">
        <v>130</v>
      </c>
      <c r="E165" s="161" t="s">
        <v>210</v>
      </c>
      <c r="F165" s="162" t="s">
        <v>211</v>
      </c>
      <c r="G165" s="163" t="s">
        <v>133</v>
      </c>
      <c r="H165" s="164" t="n">
        <v>18.756</v>
      </c>
      <c r="I165" s="165"/>
      <c r="J165" s="166" t="n">
        <f aca="false">ROUND(I165*H165,2)</f>
        <v>0</v>
      </c>
      <c r="K165" s="162" t="s">
        <v>134</v>
      </c>
      <c r="L165" s="23"/>
      <c r="M165" s="167"/>
      <c r="N165" s="168" t="s">
        <v>41</v>
      </c>
      <c r="O165" s="60"/>
      <c r="P165" s="169" t="n">
        <f aca="false">O165*H165</f>
        <v>0</v>
      </c>
      <c r="Q165" s="169" t="n">
        <v>0</v>
      </c>
      <c r="R165" s="169" t="n">
        <f aca="false">Q165*H165</f>
        <v>0</v>
      </c>
      <c r="S165" s="169" t="n">
        <v>0.046</v>
      </c>
      <c r="T165" s="170" t="n">
        <f aca="false">S165*H165</f>
        <v>0.862776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1" t="s">
        <v>135</v>
      </c>
      <c r="AT165" s="171" t="s">
        <v>130</v>
      </c>
      <c r="AU165" s="171" t="s">
        <v>136</v>
      </c>
      <c r="AY165" s="3" t="s">
        <v>127</v>
      </c>
      <c r="BE165" s="172" t="n">
        <f aca="false">IF(N165="základní",J165,0)</f>
        <v>0</v>
      </c>
      <c r="BF165" s="172" t="n">
        <f aca="false">IF(N165="snížená",J165,0)</f>
        <v>0</v>
      </c>
      <c r="BG165" s="172" t="n">
        <f aca="false">IF(N165="zákl. přenesená",J165,0)</f>
        <v>0</v>
      </c>
      <c r="BH165" s="172" t="n">
        <f aca="false">IF(N165="sníž. přenesená",J165,0)</f>
        <v>0</v>
      </c>
      <c r="BI165" s="172" t="n">
        <f aca="false">IF(N165="nulová",J165,0)</f>
        <v>0</v>
      </c>
      <c r="BJ165" s="3" t="s">
        <v>136</v>
      </c>
      <c r="BK165" s="172" t="n">
        <f aca="false">ROUND(I165*H165,2)</f>
        <v>0</v>
      </c>
      <c r="BL165" s="3" t="s">
        <v>135</v>
      </c>
      <c r="BM165" s="171" t="s">
        <v>212</v>
      </c>
    </row>
    <row r="166" s="173" customFormat="true" ht="12.8" hidden="false" customHeight="false" outlineLevel="0" collapsed="false">
      <c r="B166" s="174"/>
      <c r="D166" s="175" t="s">
        <v>138</v>
      </c>
      <c r="E166" s="176"/>
      <c r="F166" s="177" t="s">
        <v>213</v>
      </c>
      <c r="H166" s="178" t="n">
        <v>18.756</v>
      </c>
      <c r="I166" s="179"/>
      <c r="L166" s="174"/>
      <c r="M166" s="180"/>
      <c r="N166" s="181"/>
      <c r="O166" s="181"/>
      <c r="P166" s="181"/>
      <c r="Q166" s="181"/>
      <c r="R166" s="181"/>
      <c r="S166" s="181"/>
      <c r="T166" s="182"/>
      <c r="AT166" s="176" t="s">
        <v>138</v>
      </c>
      <c r="AU166" s="176" t="s">
        <v>136</v>
      </c>
      <c r="AV166" s="173" t="s">
        <v>136</v>
      </c>
      <c r="AW166" s="173" t="s">
        <v>31</v>
      </c>
      <c r="AX166" s="173" t="s">
        <v>80</v>
      </c>
      <c r="AY166" s="176" t="s">
        <v>127</v>
      </c>
    </row>
    <row r="167" s="27" customFormat="true" ht="24.15" hidden="false" customHeight="true" outlineLevel="0" collapsed="false">
      <c r="A167" s="22"/>
      <c r="B167" s="159"/>
      <c r="C167" s="160" t="s">
        <v>214</v>
      </c>
      <c r="D167" s="160" t="s">
        <v>130</v>
      </c>
      <c r="E167" s="161" t="s">
        <v>215</v>
      </c>
      <c r="F167" s="162" t="s">
        <v>216</v>
      </c>
      <c r="G167" s="163" t="s">
        <v>133</v>
      </c>
      <c r="H167" s="164" t="n">
        <v>18.756</v>
      </c>
      <c r="I167" s="165"/>
      <c r="J167" s="166" t="n">
        <f aca="false">ROUND(I167*H167,2)</f>
        <v>0</v>
      </c>
      <c r="K167" s="162" t="s">
        <v>134</v>
      </c>
      <c r="L167" s="23"/>
      <c r="M167" s="167"/>
      <c r="N167" s="168" t="s">
        <v>41</v>
      </c>
      <c r="O167" s="60"/>
      <c r="P167" s="169" t="n">
        <f aca="false">O167*H167</f>
        <v>0</v>
      </c>
      <c r="Q167" s="169" t="n">
        <v>0</v>
      </c>
      <c r="R167" s="169" t="n">
        <f aca="false">Q167*H167</f>
        <v>0</v>
      </c>
      <c r="S167" s="169" t="n">
        <v>0.068</v>
      </c>
      <c r="T167" s="170" t="n">
        <f aca="false">S167*H167</f>
        <v>1.275408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1" t="s">
        <v>135</v>
      </c>
      <c r="AT167" s="171" t="s">
        <v>130</v>
      </c>
      <c r="AU167" s="171" t="s">
        <v>136</v>
      </c>
      <c r="AY167" s="3" t="s">
        <v>127</v>
      </c>
      <c r="BE167" s="172" t="n">
        <f aca="false">IF(N167="základní",J167,0)</f>
        <v>0</v>
      </c>
      <c r="BF167" s="172" t="n">
        <f aca="false">IF(N167="snížená",J167,0)</f>
        <v>0</v>
      </c>
      <c r="BG167" s="172" t="n">
        <f aca="false">IF(N167="zákl. přenesená",J167,0)</f>
        <v>0</v>
      </c>
      <c r="BH167" s="172" t="n">
        <f aca="false">IF(N167="sníž. přenesená",J167,0)</f>
        <v>0</v>
      </c>
      <c r="BI167" s="172" t="n">
        <f aca="false">IF(N167="nulová",J167,0)</f>
        <v>0</v>
      </c>
      <c r="BJ167" s="3" t="s">
        <v>136</v>
      </c>
      <c r="BK167" s="172" t="n">
        <f aca="false">ROUND(I167*H167,2)</f>
        <v>0</v>
      </c>
      <c r="BL167" s="3" t="s">
        <v>135</v>
      </c>
      <c r="BM167" s="171" t="s">
        <v>217</v>
      </c>
    </row>
    <row r="168" s="145" customFormat="true" ht="22.8" hidden="false" customHeight="true" outlineLevel="0" collapsed="false">
      <c r="B168" s="146"/>
      <c r="D168" s="147" t="s">
        <v>74</v>
      </c>
      <c r="E168" s="157" t="s">
        <v>218</v>
      </c>
      <c r="F168" s="157" t="s">
        <v>219</v>
      </c>
      <c r="I168" s="149"/>
      <c r="J168" s="158" t="n">
        <f aca="false">BK168</f>
        <v>0</v>
      </c>
      <c r="L168" s="146"/>
      <c r="M168" s="151"/>
      <c r="N168" s="152"/>
      <c r="O168" s="152"/>
      <c r="P168" s="153" t="n">
        <f aca="false">SUM(P169:P173)</f>
        <v>0</v>
      </c>
      <c r="Q168" s="152"/>
      <c r="R168" s="153" t="n">
        <f aca="false">SUM(R169:R173)</f>
        <v>0</v>
      </c>
      <c r="S168" s="152"/>
      <c r="T168" s="154" t="n">
        <f aca="false">SUM(T169:T173)</f>
        <v>0</v>
      </c>
      <c r="AR168" s="147" t="s">
        <v>80</v>
      </c>
      <c r="AT168" s="155" t="s">
        <v>74</v>
      </c>
      <c r="AU168" s="155" t="s">
        <v>80</v>
      </c>
      <c r="AY168" s="147" t="s">
        <v>127</v>
      </c>
      <c r="BK168" s="156" t="n">
        <f aca="false">SUM(BK169:BK173)</f>
        <v>0</v>
      </c>
    </row>
    <row r="169" s="27" customFormat="true" ht="24.15" hidden="false" customHeight="true" outlineLevel="0" collapsed="false">
      <c r="A169" s="22"/>
      <c r="B169" s="159"/>
      <c r="C169" s="160" t="s">
        <v>220</v>
      </c>
      <c r="D169" s="160" t="s">
        <v>130</v>
      </c>
      <c r="E169" s="161" t="s">
        <v>221</v>
      </c>
      <c r="F169" s="162" t="s">
        <v>222</v>
      </c>
      <c r="G169" s="163" t="s">
        <v>223</v>
      </c>
      <c r="H169" s="164" t="n">
        <v>3.492</v>
      </c>
      <c r="I169" s="165"/>
      <c r="J169" s="166" t="n">
        <f aca="false">ROUND(I169*H169,2)</f>
        <v>0</v>
      </c>
      <c r="K169" s="162" t="s">
        <v>134</v>
      </c>
      <c r="L169" s="23"/>
      <c r="M169" s="167"/>
      <c r="N169" s="168" t="s">
        <v>41</v>
      </c>
      <c r="O169" s="60"/>
      <c r="P169" s="169" t="n">
        <f aca="false">O169*H169</f>
        <v>0</v>
      </c>
      <c r="Q169" s="169" t="n">
        <v>0</v>
      </c>
      <c r="R169" s="169" t="n">
        <f aca="false">Q169*H169</f>
        <v>0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135</v>
      </c>
      <c r="AT169" s="171" t="s">
        <v>130</v>
      </c>
      <c r="AU169" s="171" t="s">
        <v>136</v>
      </c>
      <c r="AY169" s="3" t="s">
        <v>127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136</v>
      </c>
      <c r="BK169" s="172" t="n">
        <f aca="false">ROUND(I169*H169,2)</f>
        <v>0</v>
      </c>
      <c r="BL169" s="3" t="s">
        <v>135</v>
      </c>
      <c r="BM169" s="171" t="s">
        <v>224</v>
      </c>
    </row>
    <row r="170" s="27" customFormat="true" ht="24.15" hidden="false" customHeight="true" outlineLevel="0" collapsed="false">
      <c r="A170" s="22"/>
      <c r="B170" s="159"/>
      <c r="C170" s="160" t="s">
        <v>6</v>
      </c>
      <c r="D170" s="160" t="s">
        <v>130</v>
      </c>
      <c r="E170" s="161" t="s">
        <v>225</v>
      </c>
      <c r="F170" s="162" t="s">
        <v>226</v>
      </c>
      <c r="G170" s="163" t="s">
        <v>223</v>
      </c>
      <c r="H170" s="164" t="n">
        <v>3.492</v>
      </c>
      <c r="I170" s="165"/>
      <c r="J170" s="166" t="n">
        <f aca="false">ROUND(I170*H170,2)</f>
        <v>0</v>
      </c>
      <c r="K170" s="162" t="s">
        <v>134</v>
      </c>
      <c r="L170" s="23"/>
      <c r="M170" s="167"/>
      <c r="N170" s="168" t="s">
        <v>41</v>
      </c>
      <c r="O170" s="60"/>
      <c r="P170" s="169" t="n">
        <f aca="false">O170*H170</f>
        <v>0</v>
      </c>
      <c r="Q170" s="169" t="n">
        <v>0</v>
      </c>
      <c r="R170" s="169" t="n">
        <f aca="false">Q170*H170</f>
        <v>0</v>
      </c>
      <c r="S170" s="169" t="n">
        <v>0</v>
      </c>
      <c r="T170" s="170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1" t="s">
        <v>135</v>
      </c>
      <c r="AT170" s="171" t="s">
        <v>130</v>
      </c>
      <c r="AU170" s="171" t="s">
        <v>136</v>
      </c>
      <c r="AY170" s="3" t="s">
        <v>127</v>
      </c>
      <c r="BE170" s="172" t="n">
        <f aca="false">IF(N170="základní",J170,0)</f>
        <v>0</v>
      </c>
      <c r="BF170" s="172" t="n">
        <f aca="false">IF(N170="snížená",J170,0)</f>
        <v>0</v>
      </c>
      <c r="BG170" s="172" t="n">
        <f aca="false">IF(N170="zákl. přenesená",J170,0)</f>
        <v>0</v>
      </c>
      <c r="BH170" s="172" t="n">
        <f aca="false">IF(N170="sníž. přenesená",J170,0)</f>
        <v>0</v>
      </c>
      <c r="BI170" s="172" t="n">
        <f aca="false">IF(N170="nulová",J170,0)</f>
        <v>0</v>
      </c>
      <c r="BJ170" s="3" t="s">
        <v>136</v>
      </c>
      <c r="BK170" s="172" t="n">
        <f aca="false">ROUND(I170*H170,2)</f>
        <v>0</v>
      </c>
      <c r="BL170" s="3" t="s">
        <v>135</v>
      </c>
      <c r="BM170" s="171" t="s">
        <v>227</v>
      </c>
    </row>
    <row r="171" s="27" customFormat="true" ht="24.15" hidden="false" customHeight="true" outlineLevel="0" collapsed="false">
      <c r="A171" s="22"/>
      <c r="B171" s="159"/>
      <c r="C171" s="160" t="s">
        <v>228</v>
      </c>
      <c r="D171" s="160" t="s">
        <v>130</v>
      </c>
      <c r="E171" s="161" t="s">
        <v>229</v>
      </c>
      <c r="F171" s="162" t="s">
        <v>230</v>
      </c>
      <c r="G171" s="163" t="s">
        <v>223</v>
      </c>
      <c r="H171" s="164" t="n">
        <v>66.348</v>
      </c>
      <c r="I171" s="165"/>
      <c r="J171" s="166" t="n">
        <f aca="false">ROUND(I171*H171,2)</f>
        <v>0</v>
      </c>
      <c r="K171" s="162" t="s">
        <v>134</v>
      </c>
      <c r="L171" s="23"/>
      <c r="M171" s="167"/>
      <c r="N171" s="168" t="s">
        <v>41</v>
      </c>
      <c r="O171" s="60"/>
      <c r="P171" s="169" t="n">
        <f aca="false">O171*H171</f>
        <v>0</v>
      </c>
      <c r="Q171" s="169" t="n">
        <v>0</v>
      </c>
      <c r="R171" s="169" t="n">
        <f aca="false">Q171*H171</f>
        <v>0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135</v>
      </c>
      <c r="AT171" s="171" t="s">
        <v>130</v>
      </c>
      <c r="AU171" s="171" t="s">
        <v>136</v>
      </c>
      <c r="AY171" s="3" t="s">
        <v>127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136</v>
      </c>
      <c r="BK171" s="172" t="n">
        <f aca="false">ROUND(I171*H171,2)</f>
        <v>0</v>
      </c>
      <c r="BL171" s="3" t="s">
        <v>135</v>
      </c>
      <c r="BM171" s="171" t="s">
        <v>231</v>
      </c>
    </row>
    <row r="172" s="173" customFormat="true" ht="12.8" hidden="false" customHeight="false" outlineLevel="0" collapsed="false">
      <c r="B172" s="174"/>
      <c r="D172" s="175" t="s">
        <v>138</v>
      </c>
      <c r="F172" s="177" t="s">
        <v>232</v>
      </c>
      <c r="H172" s="178" t="n">
        <v>66.348</v>
      </c>
      <c r="I172" s="179"/>
      <c r="L172" s="174"/>
      <c r="M172" s="180"/>
      <c r="N172" s="181"/>
      <c r="O172" s="181"/>
      <c r="P172" s="181"/>
      <c r="Q172" s="181"/>
      <c r="R172" s="181"/>
      <c r="S172" s="181"/>
      <c r="T172" s="182"/>
      <c r="AT172" s="176" t="s">
        <v>138</v>
      </c>
      <c r="AU172" s="176" t="s">
        <v>136</v>
      </c>
      <c r="AV172" s="173" t="s">
        <v>136</v>
      </c>
      <c r="AW172" s="173" t="s">
        <v>2</v>
      </c>
      <c r="AX172" s="173" t="s">
        <v>80</v>
      </c>
      <c r="AY172" s="176" t="s">
        <v>127</v>
      </c>
    </row>
    <row r="173" s="27" customFormat="true" ht="24.15" hidden="false" customHeight="true" outlineLevel="0" collapsed="false">
      <c r="A173" s="22"/>
      <c r="B173" s="159"/>
      <c r="C173" s="160" t="s">
        <v>233</v>
      </c>
      <c r="D173" s="160" t="s">
        <v>130</v>
      </c>
      <c r="E173" s="161" t="s">
        <v>234</v>
      </c>
      <c r="F173" s="162" t="s">
        <v>235</v>
      </c>
      <c r="G173" s="163" t="s">
        <v>223</v>
      </c>
      <c r="H173" s="164" t="n">
        <v>3.492</v>
      </c>
      <c r="I173" s="165"/>
      <c r="J173" s="166" t="n">
        <f aca="false">ROUND(I173*H173,2)</f>
        <v>0</v>
      </c>
      <c r="K173" s="162" t="s">
        <v>134</v>
      </c>
      <c r="L173" s="23"/>
      <c r="M173" s="167"/>
      <c r="N173" s="168" t="s">
        <v>41</v>
      </c>
      <c r="O173" s="60"/>
      <c r="P173" s="169" t="n">
        <f aca="false">O173*H173</f>
        <v>0</v>
      </c>
      <c r="Q173" s="169" t="n">
        <v>0</v>
      </c>
      <c r="R173" s="169" t="n">
        <f aca="false">Q173*H173</f>
        <v>0</v>
      </c>
      <c r="S173" s="169" t="n">
        <v>0</v>
      </c>
      <c r="T173" s="170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135</v>
      </c>
      <c r="AT173" s="171" t="s">
        <v>130</v>
      </c>
      <c r="AU173" s="171" t="s">
        <v>136</v>
      </c>
      <c r="AY173" s="3" t="s">
        <v>127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136</v>
      </c>
      <c r="BK173" s="172" t="n">
        <f aca="false">ROUND(I173*H173,2)</f>
        <v>0</v>
      </c>
      <c r="BL173" s="3" t="s">
        <v>135</v>
      </c>
      <c r="BM173" s="171" t="s">
        <v>236</v>
      </c>
    </row>
    <row r="174" s="145" customFormat="true" ht="22.8" hidden="false" customHeight="true" outlineLevel="0" collapsed="false">
      <c r="B174" s="146"/>
      <c r="D174" s="147" t="s">
        <v>74</v>
      </c>
      <c r="E174" s="157" t="s">
        <v>237</v>
      </c>
      <c r="F174" s="157" t="s">
        <v>238</v>
      </c>
      <c r="I174" s="149"/>
      <c r="J174" s="158" t="n">
        <f aca="false">BK174</f>
        <v>0</v>
      </c>
      <c r="L174" s="146"/>
      <c r="M174" s="151"/>
      <c r="N174" s="152"/>
      <c r="O174" s="152"/>
      <c r="P174" s="153" t="n">
        <f aca="false">P175</f>
        <v>0</v>
      </c>
      <c r="Q174" s="152"/>
      <c r="R174" s="153" t="n">
        <f aca="false">R175</f>
        <v>0</v>
      </c>
      <c r="S174" s="152"/>
      <c r="T174" s="154" t="n">
        <f aca="false">T175</f>
        <v>0</v>
      </c>
      <c r="AR174" s="147" t="s">
        <v>80</v>
      </c>
      <c r="AT174" s="155" t="s">
        <v>74</v>
      </c>
      <c r="AU174" s="155" t="s">
        <v>80</v>
      </c>
      <c r="AY174" s="147" t="s">
        <v>127</v>
      </c>
      <c r="BK174" s="156" t="n">
        <f aca="false">BK175</f>
        <v>0</v>
      </c>
    </row>
    <row r="175" s="27" customFormat="true" ht="21.75" hidden="false" customHeight="true" outlineLevel="0" collapsed="false">
      <c r="A175" s="22"/>
      <c r="B175" s="159"/>
      <c r="C175" s="160" t="s">
        <v>239</v>
      </c>
      <c r="D175" s="160" t="s">
        <v>130</v>
      </c>
      <c r="E175" s="161" t="s">
        <v>240</v>
      </c>
      <c r="F175" s="162" t="s">
        <v>241</v>
      </c>
      <c r="G175" s="163" t="s">
        <v>223</v>
      </c>
      <c r="H175" s="164" t="n">
        <v>0.912</v>
      </c>
      <c r="I175" s="165"/>
      <c r="J175" s="166" t="n">
        <f aca="false">ROUND(I175*H175,2)</f>
        <v>0</v>
      </c>
      <c r="K175" s="162" t="s">
        <v>134</v>
      </c>
      <c r="L175" s="23"/>
      <c r="M175" s="167"/>
      <c r="N175" s="168" t="s">
        <v>41</v>
      </c>
      <c r="O175" s="60"/>
      <c r="P175" s="169" t="n">
        <f aca="false">O175*H175</f>
        <v>0</v>
      </c>
      <c r="Q175" s="169" t="n">
        <v>0</v>
      </c>
      <c r="R175" s="169" t="n">
        <f aca="false">Q175*H175</f>
        <v>0</v>
      </c>
      <c r="S175" s="169" t="n">
        <v>0</v>
      </c>
      <c r="T175" s="170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135</v>
      </c>
      <c r="AT175" s="171" t="s">
        <v>130</v>
      </c>
      <c r="AU175" s="171" t="s">
        <v>136</v>
      </c>
      <c r="AY175" s="3" t="s">
        <v>127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136</v>
      </c>
      <c r="BK175" s="172" t="n">
        <f aca="false">ROUND(I175*H175,2)</f>
        <v>0</v>
      </c>
      <c r="BL175" s="3" t="s">
        <v>135</v>
      </c>
      <c r="BM175" s="171" t="s">
        <v>242</v>
      </c>
    </row>
    <row r="176" s="145" customFormat="true" ht="25.9" hidden="false" customHeight="true" outlineLevel="0" collapsed="false">
      <c r="B176" s="146"/>
      <c r="D176" s="147" t="s">
        <v>74</v>
      </c>
      <c r="E176" s="148" t="s">
        <v>243</v>
      </c>
      <c r="F176" s="148" t="s">
        <v>244</v>
      </c>
      <c r="I176" s="149"/>
      <c r="J176" s="150" t="n">
        <f aca="false">BK176</f>
        <v>0</v>
      </c>
      <c r="L176" s="146"/>
      <c r="M176" s="151"/>
      <c r="N176" s="152"/>
      <c r="O176" s="152"/>
      <c r="P176" s="153" t="n">
        <f aca="false">P177+P188+P203+P216+P223+P232+P241+P271+P275+P289+P292+P305+P311</f>
        <v>0</v>
      </c>
      <c r="Q176" s="152"/>
      <c r="R176" s="153" t="n">
        <f aca="false">R177+R188+R203+R216+R223+R232+R241+R271+R275+R289+R292+R305+R311</f>
        <v>0.83037725</v>
      </c>
      <c r="S176" s="152"/>
      <c r="T176" s="154" t="n">
        <f aca="false">T177+T188+T203+T216+T223+T232+T241+T271+T275+T289+T292+T305+T311</f>
        <v>0.9325775</v>
      </c>
      <c r="AR176" s="147" t="s">
        <v>136</v>
      </c>
      <c r="AT176" s="155" t="s">
        <v>74</v>
      </c>
      <c r="AU176" s="155" t="s">
        <v>75</v>
      </c>
      <c r="AY176" s="147" t="s">
        <v>127</v>
      </c>
      <c r="BK176" s="156" t="n">
        <f aca="false">BK177+BK188+BK203+BK216+BK223+BK232+BK241+BK271+BK275+BK289+BK292+BK305+BK311</f>
        <v>0</v>
      </c>
    </row>
    <row r="177" s="145" customFormat="true" ht="22.8" hidden="false" customHeight="true" outlineLevel="0" collapsed="false">
      <c r="B177" s="146"/>
      <c r="D177" s="147" t="s">
        <v>74</v>
      </c>
      <c r="E177" s="157" t="s">
        <v>245</v>
      </c>
      <c r="F177" s="157" t="s">
        <v>246</v>
      </c>
      <c r="I177" s="149"/>
      <c r="J177" s="158" t="n">
        <f aca="false">BK177</f>
        <v>0</v>
      </c>
      <c r="L177" s="146"/>
      <c r="M177" s="151"/>
      <c r="N177" s="152"/>
      <c r="O177" s="152"/>
      <c r="P177" s="153" t="n">
        <f aca="false">SUM(P178:P187)</f>
        <v>0</v>
      </c>
      <c r="Q177" s="152"/>
      <c r="R177" s="153" t="n">
        <f aca="false">SUM(R178:R187)</f>
        <v>0.00341</v>
      </c>
      <c r="S177" s="152"/>
      <c r="T177" s="154" t="n">
        <f aca="false">SUM(T178:T187)</f>
        <v>0.00828</v>
      </c>
      <c r="AR177" s="147" t="s">
        <v>136</v>
      </c>
      <c r="AT177" s="155" t="s">
        <v>74</v>
      </c>
      <c r="AU177" s="155" t="s">
        <v>80</v>
      </c>
      <c r="AY177" s="147" t="s">
        <v>127</v>
      </c>
      <c r="BK177" s="156" t="n">
        <f aca="false">SUM(BK178:BK187)</f>
        <v>0</v>
      </c>
    </row>
    <row r="178" s="27" customFormat="true" ht="16.5" hidden="false" customHeight="true" outlineLevel="0" collapsed="false">
      <c r="A178" s="22"/>
      <c r="B178" s="159"/>
      <c r="C178" s="160" t="s">
        <v>247</v>
      </c>
      <c r="D178" s="160" t="s">
        <v>130</v>
      </c>
      <c r="E178" s="161" t="s">
        <v>248</v>
      </c>
      <c r="F178" s="162" t="s">
        <v>249</v>
      </c>
      <c r="G178" s="163" t="s">
        <v>192</v>
      </c>
      <c r="H178" s="164" t="n">
        <v>3</v>
      </c>
      <c r="I178" s="165"/>
      <c r="J178" s="166" t="n">
        <f aca="false">ROUND(I178*H178,2)</f>
        <v>0</v>
      </c>
      <c r="K178" s="162" t="s">
        <v>134</v>
      </c>
      <c r="L178" s="23"/>
      <c r="M178" s="167"/>
      <c r="N178" s="168" t="s">
        <v>41</v>
      </c>
      <c r="O178" s="60"/>
      <c r="P178" s="169" t="n">
        <f aca="false">O178*H178</f>
        <v>0</v>
      </c>
      <c r="Q178" s="169" t="n">
        <v>0</v>
      </c>
      <c r="R178" s="169" t="n">
        <f aca="false">Q178*H178</f>
        <v>0</v>
      </c>
      <c r="S178" s="169" t="n">
        <v>0.0021</v>
      </c>
      <c r="T178" s="170" t="n">
        <f aca="false">S178*H178</f>
        <v>0.0063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201</v>
      </c>
      <c r="AT178" s="171" t="s">
        <v>130</v>
      </c>
      <c r="AU178" s="171" t="s">
        <v>136</v>
      </c>
      <c r="AY178" s="3" t="s">
        <v>127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136</v>
      </c>
      <c r="BK178" s="172" t="n">
        <f aca="false">ROUND(I178*H178,2)</f>
        <v>0</v>
      </c>
      <c r="BL178" s="3" t="s">
        <v>201</v>
      </c>
      <c r="BM178" s="171" t="s">
        <v>250</v>
      </c>
    </row>
    <row r="179" s="27" customFormat="true" ht="16.5" hidden="false" customHeight="true" outlineLevel="0" collapsed="false">
      <c r="A179" s="22"/>
      <c r="B179" s="159"/>
      <c r="C179" s="160" t="s">
        <v>251</v>
      </c>
      <c r="D179" s="160" t="s">
        <v>130</v>
      </c>
      <c r="E179" s="161" t="s">
        <v>252</v>
      </c>
      <c r="F179" s="162" t="s">
        <v>253</v>
      </c>
      <c r="G179" s="163" t="s">
        <v>192</v>
      </c>
      <c r="H179" s="164" t="n">
        <v>1</v>
      </c>
      <c r="I179" s="165"/>
      <c r="J179" s="166" t="n">
        <f aca="false">ROUND(I179*H179,2)</f>
        <v>0</v>
      </c>
      <c r="K179" s="162" t="s">
        <v>134</v>
      </c>
      <c r="L179" s="23"/>
      <c r="M179" s="167"/>
      <c r="N179" s="168" t="s">
        <v>41</v>
      </c>
      <c r="O179" s="60"/>
      <c r="P179" s="169" t="n">
        <f aca="false">O179*H179</f>
        <v>0</v>
      </c>
      <c r="Q179" s="169" t="n">
        <v>0</v>
      </c>
      <c r="R179" s="169" t="n">
        <f aca="false">Q179*H179</f>
        <v>0</v>
      </c>
      <c r="S179" s="169" t="n">
        <v>0.00198</v>
      </c>
      <c r="T179" s="170" t="n">
        <f aca="false">S179*H179</f>
        <v>0.00198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1" t="s">
        <v>201</v>
      </c>
      <c r="AT179" s="171" t="s">
        <v>130</v>
      </c>
      <c r="AU179" s="171" t="s">
        <v>136</v>
      </c>
      <c r="AY179" s="3" t="s">
        <v>127</v>
      </c>
      <c r="BE179" s="172" t="n">
        <f aca="false">IF(N179="základní",J179,0)</f>
        <v>0</v>
      </c>
      <c r="BF179" s="172" t="n">
        <f aca="false">IF(N179="snížená",J179,0)</f>
        <v>0</v>
      </c>
      <c r="BG179" s="172" t="n">
        <f aca="false">IF(N179="zákl. přenesená",J179,0)</f>
        <v>0</v>
      </c>
      <c r="BH179" s="172" t="n">
        <f aca="false">IF(N179="sníž. přenesená",J179,0)</f>
        <v>0</v>
      </c>
      <c r="BI179" s="172" t="n">
        <f aca="false">IF(N179="nulová",J179,0)</f>
        <v>0</v>
      </c>
      <c r="BJ179" s="3" t="s">
        <v>136</v>
      </c>
      <c r="BK179" s="172" t="n">
        <f aca="false">ROUND(I179*H179,2)</f>
        <v>0</v>
      </c>
      <c r="BL179" s="3" t="s">
        <v>201</v>
      </c>
      <c r="BM179" s="171" t="s">
        <v>254</v>
      </c>
    </row>
    <row r="180" s="27" customFormat="true" ht="16.5" hidden="false" customHeight="true" outlineLevel="0" collapsed="false">
      <c r="A180" s="22"/>
      <c r="B180" s="159"/>
      <c r="C180" s="160" t="s">
        <v>255</v>
      </c>
      <c r="D180" s="160" t="s">
        <v>130</v>
      </c>
      <c r="E180" s="161" t="s">
        <v>256</v>
      </c>
      <c r="F180" s="162" t="s">
        <v>257</v>
      </c>
      <c r="G180" s="163" t="s">
        <v>192</v>
      </c>
      <c r="H180" s="164" t="n">
        <v>3</v>
      </c>
      <c r="I180" s="165"/>
      <c r="J180" s="166" t="n">
        <f aca="false">ROUND(I180*H180,2)</f>
        <v>0</v>
      </c>
      <c r="K180" s="162" t="s">
        <v>134</v>
      </c>
      <c r="L180" s="23"/>
      <c r="M180" s="167"/>
      <c r="N180" s="168" t="s">
        <v>41</v>
      </c>
      <c r="O180" s="60"/>
      <c r="P180" s="169" t="n">
        <f aca="false">O180*H180</f>
        <v>0</v>
      </c>
      <c r="Q180" s="169" t="n">
        <v>0.00041</v>
      </c>
      <c r="R180" s="169" t="n">
        <f aca="false">Q180*H180</f>
        <v>0.00123</v>
      </c>
      <c r="S180" s="169" t="n">
        <v>0</v>
      </c>
      <c r="T180" s="170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201</v>
      </c>
      <c r="AT180" s="171" t="s">
        <v>130</v>
      </c>
      <c r="AU180" s="171" t="s">
        <v>136</v>
      </c>
      <c r="AY180" s="3" t="s">
        <v>127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136</v>
      </c>
      <c r="BK180" s="172" t="n">
        <f aca="false">ROUND(I180*H180,2)</f>
        <v>0</v>
      </c>
      <c r="BL180" s="3" t="s">
        <v>201</v>
      </c>
      <c r="BM180" s="171" t="s">
        <v>258</v>
      </c>
    </row>
    <row r="181" s="27" customFormat="true" ht="16.5" hidden="false" customHeight="true" outlineLevel="0" collapsed="false">
      <c r="A181" s="22"/>
      <c r="B181" s="159"/>
      <c r="C181" s="160" t="s">
        <v>259</v>
      </c>
      <c r="D181" s="160" t="s">
        <v>130</v>
      </c>
      <c r="E181" s="161" t="s">
        <v>260</v>
      </c>
      <c r="F181" s="162" t="s">
        <v>261</v>
      </c>
      <c r="G181" s="163" t="s">
        <v>192</v>
      </c>
      <c r="H181" s="164" t="n">
        <v>1.5</v>
      </c>
      <c r="I181" s="165"/>
      <c r="J181" s="166" t="n">
        <f aca="false">ROUND(I181*H181,2)</f>
        <v>0</v>
      </c>
      <c r="K181" s="162" t="s">
        <v>134</v>
      </c>
      <c r="L181" s="23"/>
      <c r="M181" s="167"/>
      <c r="N181" s="168" t="s">
        <v>41</v>
      </c>
      <c r="O181" s="60"/>
      <c r="P181" s="169" t="n">
        <f aca="false">O181*H181</f>
        <v>0</v>
      </c>
      <c r="Q181" s="169" t="n">
        <v>0.00048</v>
      </c>
      <c r="R181" s="169" t="n">
        <f aca="false">Q181*H181</f>
        <v>0.00072</v>
      </c>
      <c r="S181" s="169" t="n">
        <v>0</v>
      </c>
      <c r="T181" s="170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201</v>
      </c>
      <c r="AT181" s="171" t="s">
        <v>130</v>
      </c>
      <c r="AU181" s="171" t="s">
        <v>136</v>
      </c>
      <c r="AY181" s="3" t="s">
        <v>127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136</v>
      </c>
      <c r="BK181" s="172" t="n">
        <f aca="false">ROUND(I181*H181,2)</f>
        <v>0</v>
      </c>
      <c r="BL181" s="3" t="s">
        <v>201</v>
      </c>
      <c r="BM181" s="171" t="s">
        <v>262</v>
      </c>
    </row>
    <row r="182" s="27" customFormat="true" ht="16.5" hidden="false" customHeight="true" outlineLevel="0" collapsed="false">
      <c r="A182" s="22"/>
      <c r="B182" s="159"/>
      <c r="C182" s="160" t="s">
        <v>263</v>
      </c>
      <c r="D182" s="160" t="s">
        <v>130</v>
      </c>
      <c r="E182" s="161" t="s">
        <v>264</v>
      </c>
      <c r="F182" s="162" t="s">
        <v>265</v>
      </c>
      <c r="G182" s="163" t="s">
        <v>192</v>
      </c>
      <c r="H182" s="164" t="n">
        <v>0.5</v>
      </c>
      <c r="I182" s="165"/>
      <c r="J182" s="166" t="n">
        <f aca="false">ROUND(I182*H182,2)</f>
        <v>0</v>
      </c>
      <c r="K182" s="162" t="s">
        <v>134</v>
      </c>
      <c r="L182" s="23"/>
      <c r="M182" s="167"/>
      <c r="N182" s="168" t="s">
        <v>41</v>
      </c>
      <c r="O182" s="60"/>
      <c r="P182" s="169" t="n">
        <f aca="false">O182*H182</f>
        <v>0</v>
      </c>
      <c r="Q182" s="169" t="n">
        <v>0.00224</v>
      </c>
      <c r="R182" s="169" t="n">
        <f aca="false">Q182*H182</f>
        <v>0.00112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201</v>
      </c>
      <c r="AT182" s="171" t="s">
        <v>130</v>
      </c>
      <c r="AU182" s="171" t="s">
        <v>136</v>
      </c>
      <c r="AY182" s="3" t="s">
        <v>127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136</v>
      </c>
      <c r="BK182" s="172" t="n">
        <f aca="false">ROUND(I182*H182,2)</f>
        <v>0</v>
      </c>
      <c r="BL182" s="3" t="s">
        <v>201</v>
      </c>
      <c r="BM182" s="171" t="s">
        <v>266</v>
      </c>
    </row>
    <row r="183" s="27" customFormat="true" ht="16.5" hidden="false" customHeight="true" outlineLevel="0" collapsed="false">
      <c r="A183" s="22"/>
      <c r="B183" s="159"/>
      <c r="C183" s="160" t="s">
        <v>267</v>
      </c>
      <c r="D183" s="160" t="s">
        <v>130</v>
      </c>
      <c r="E183" s="161" t="s">
        <v>268</v>
      </c>
      <c r="F183" s="162" t="s">
        <v>269</v>
      </c>
      <c r="G183" s="163" t="s">
        <v>178</v>
      </c>
      <c r="H183" s="164" t="n">
        <v>2</v>
      </c>
      <c r="I183" s="165"/>
      <c r="J183" s="166" t="n">
        <f aca="false">ROUND(I183*H183,2)</f>
        <v>0</v>
      </c>
      <c r="K183" s="162" t="s">
        <v>134</v>
      </c>
      <c r="L183" s="23"/>
      <c r="M183" s="167"/>
      <c r="N183" s="168" t="s">
        <v>41</v>
      </c>
      <c r="O183" s="60"/>
      <c r="P183" s="169" t="n">
        <f aca="false">O183*H183</f>
        <v>0</v>
      </c>
      <c r="Q183" s="169" t="n">
        <v>0</v>
      </c>
      <c r="R183" s="169" t="n">
        <f aca="false">Q183*H183</f>
        <v>0</v>
      </c>
      <c r="S183" s="169" t="n">
        <v>0</v>
      </c>
      <c r="T183" s="170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201</v>
      </c>
      <c r="AT183" s="171" t="s">
        <v>130</v>
      </c>
      <c r="AU183" s="171" t="s">
        <v>136</v>
      </c>
      <c r="AY183" s="3" t="s">
        <v>127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136</v>
      </c>
      <c r="BK183" s="172" t="n">
        <f aca="false">ROUND(I183*H183,2)</f>
        <v>0</v>
      </c>
      <c r="BL183" s="3" t="s">
        <v>201</v>
      </c>
      <c r="BM183" s="171" t="s">
        <v>270</v>
      </c>
    </row>
    <row r="184" s="27" customFormat="true" ht="24.15" hidden="false" customHeight="true" outlineLevel="0" collapsed="false">
      <c r="A184" s="22"/>
      <c r="B184" s="159"/>
      <c r="C184" s="160" t="s">
        <v>271</v>
      </c>
      <c r="D184" s="160" t="s">
        <v>130</v>
      </c>
      <c r="E184" s="161" t="s">
        <v>272</v>
      </c>
      <c r="F184" s="162" t="s">
        <v>273</v>
      </c>
      <c r="G184" s="163" t="s">
        <v>178</v>
      </c>
      <c r="H184" s="164" t="n">
        <v>1</v>
      </c>
      <c r="I184" s="165"/>
      <c r="J184" s="166" t="n">
        <f aca="false">ROUND(I184*H184,2)</f>
        <v>0</v>
      </c>
      <c r="K184" s="162" t="s">
        <v>134</v>
      </c>
      <c r="L184" s="23"/>
      <c r="M184" s="167"/>
      <c r="N184" s="168" t="s">
        <v>41</v>
      </c>
      <c r="O184" s="60"/>
      <c r="P184" s="169" t="n">
        <f aca="false">O184*H184</f>
        <v>0</v>
      </c>
      <c r="Q184" s="169" t="n">
        <v>0.00034</v>
      </c>
      <c r="R184" s="169" t="n">
        <f aca="false">Q184*H184</f>
        <v>0.00034</v>
      </c>
      <c r="S184" s="169" t="n">
        <v>0</v>
      </c>
      <c r="T184" s="170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201</v>
      </c>
      <c r="AT184" s="171" t="s">
        <v>130</v>
      </c>
      <c r="AU184" s="171" t="s">
        <v>136</v>
      </c>
      <c r="AY184" s="3" t="s">
        <v>127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136</v>
      </c>
      <c r="BK184" s="172" t="n">
        <f aca="false">ROUND(I184*H184,2)</f>
        <v>0</v>
      </c>
      <c r="BL184" s="3" t="s">
        <v>201</v>
      </c>
      <c r="BM184" s="171" t="s">
        <v>274</v>
      </c>
    </row>
    <row r="185" s="27" customFormat="true" ht="21.75" hidden="false" customHeight="true" outlineLevel="0" collapsed="false">
      <c r="A185" s="22"/>
      <c r="B185" s="159"/>
      <c r="C185" s="160" t="s">
        <v>275</v>
      </c>
      <c r="D185" s="160" t="s">
        <v>130</v>
      </c>
      <c r="E185" s="161" t="s">
        <v>276</v>
      </c>
      <c r="F185" s="162" t="s">
        <v>277</v>
      </c>
      <c r="G185" s="163" t="s">
        <v>192</v>
      </c>
      <c r="H185" s="164" t="n">
        <v>5</v>
      </c>
      <c r="I185" s="165"/>
      <c r="J185" s="166" t="n">
        <f aca="false">ROUND(I185*H185,2)</f>
        <v>0</v>
      </c>
      <c r="K185" s="162" t="s">
        <v>134</v>
      </c>
      <c r="L185" s="23"/>
      <c r="M185" s="167"/>
      <c r="N185" s="168" t="s">
        <v>41</v>
      </c>
      <c r="O185" s="60"/>
      <c r="P185" s="169" t="n">
        <f aca="false">O185*H185</f>
        <v>0</v>
      </c>
      <c r="Q185" s="169" t="n">
        <v>0</v>
      </c>
      <c r="R185" s="169" t="n">
        <f aca="false">Q185*H185</f>
        <v>0</v>
      </c>
      <c r="S185" s="169" t="n">
        <v>0</v>
      </c>
      <c r="T185" s="170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201</v>
      </c>
      <c r="AT185" s="171" t="s">
        <v>130</v>
      </c>
      <c r="AU185" s="171" t="s">
        <v>136</v>
      </c>
      <c r="AY185" s="3" t="s">
        <v>127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136</v>
      </c>
      <c r="BK185" s="172" t="n">
        <f aca="false">ROUND(I185*H185,2)</f>
        <v>0</v>
      </c>
      <c r="BL185" s="3" t="s">
        <v>201</v>
      </c>
      <c r="BM185" s="171" t="s">
        <v>278</v>
      </c>
    </row>
    <row r="186" s="27" customFormat="true" ht="33" hidden="false" customHeight="true" outlineLevel="0" collapsed="false">
      <c r="A186" s="22"/>
      <c r="B186" s="159"/>
      <c r="C186" s="160" t="s">
        <v>279</v>
      </c>
      <c r="D186" s="160" t="s">
        <v>130</v>
      </c>
      <c r="E186" s="161" t="s">
        <v>280</v>
      </c>
      <c r="F186" s="162" t="s">
        <v>281</v>
      </c>
      <c r="G186" s="163" t="s">
        <v>223</v>
      </c>
      <c r="H186" s="164" t="n">
        <v>0.008</v>
      </c>
      <c r="I186" s="165"/>
      <c r="J186" s="166" t="n">
        <f aca="false">ROUND(I186*H186,2)</f>
        <v>0</v>
      </c>
      <c r="K186" s="162" t="s">
        <v>134</v>
      </c>
      <c r="L186" s="23"/>
      <c r="M186" s="167"/>
      <c r="N186" s="168" t="s">
        <v>41</v>
      </c>
      <c r="O186" s="60"/>
      <c r="P186" s="169" t="n">
        <f aca="false">O186*H186</f>
        <v>0</v>
      </c>
      <c r="Q186" s="169" t="n">
        <v>0</v>
      </c>
      <c r="R186" s="169" t="n">
        <f aca="false">Q186*H186</f>
        <v>0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201</v>
      </c>
      <c r="AT186" s="171" t="s">
        <v>130</v>
      </c>
      <c r="AU186" s="171" t="s">
        <v>136</v>
      </c>
      <c r="AY186" s="3" t="s">
        <v>127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136</v>
      </c>
      <c r="BK186" s="172" t="n">
        <f aca="false">ROUND(I186*H186,2)</f>
        <v>0</v>
      </c>
      <c r="BL186" s="3" t="s">
        <v>201</v>
      </c>
      <c r="BM186" s="171" t="s">
        <v>282</v>
      </c>
    </row>
    <row r="187" s="27" customFormat="true" ht="24.15" hidden="false" customHeight="true" outlineLevel="0" collapsed="false">
      <c r="A187" s="22"/>
      <c r="B187" s="159"/>
      <c r="C187" s="160" t="s">
        <v>283</v>
      </c>
      <c r="D187" s="160" t="s">
        <v>130</v>
      </c>
      <c r="E187" s="161" t="s">
        <v>284</v>
      </c>
      <c r="F187" s="162" t="s">
        <v>285</v>
      </c>
      <c r="G187" s="163" t="s">
        <v>286</v>
      </c>
      <c r="H187" s="192"/>
      <c r="I187" s="165"/>
      <c r="J187" s="166" t="n">
        <f aca="false">ROUND(I187*H187,2)</f>
        <v>0</v>
      </c>
      <c r="K187" s="162" t="s">
        <v>134</v>
      </c>
      <c r="L187" s="23"/>
      <c r="M187" s="167"/>
      <c r="N187" s="168" t="s">
        <v>41</v>
      </c>
      <c r="O187" s="60"/>
      <c r="P187" s="169" t="n">
        <f aca="false">O187*H187</f>
        <v>0</v>
      </c>
      <c r="Q187" s="169" t="n">
        <v>0</v>
      </c>
      <c r="R187" s="169" t="n">
        <f aca="false">Q187*H187</f>
        <v>0</v>
      </c>
      <c r="S187" s="169" t="n">
        <v>0</v>
      </c>
      <c r="T187" s="170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1" t="s">
        <v>201</v>
      </c>
      <c r="AT187" s="171" t="s">
        <v>130</v>
      </c>
      <c r="AU187" s="171" t="s">
        <v>136</v>
      </c>
      <c r="AY187" s="3" t="s">
        <v>127</v>
      </c>
      <c r="BE187" s="172" t="n">
        <f aca="false">IF(N187="základní",J187,0)</f>
        <v>0</v>
      </c>
      <c r="BF187" s="172" t="n">
        <f aca="false">IF(N187="snížená",J187,0)</f>
        <v>0</v>
      </c>
      <c r="BG187" s="172" t="n">
        <f aca="false">IF(N187="zákl. přenesená",J187,0)</f>
        <v>0</v>
      </c>
      <c r="BH187" s="172" t="n">
        <f aca="false">IF(N187="sníž. přenesená",J187,0)</f>
        <v>0</v>
      </c>
      <c r="BI187" s="172" t="n">
        <f aca="false">IF(N187="nulová",J187,0)</f>
        <v>0</v>
      </c>
      <c r="BJ187" s="3" t="s">
        <v>136</v>
      </c>
      <c r="BK187" s="172" t="n">
        <f aca="false">ROUND(I187*H187,2)</f>
        <v>0</v>
      </c>
      <c r="BL187" s="3" t="s">
        <v>201</v>
      </c>
      <c r="BM187" s="171" t="s">
        <v>287</v>
      </c>
    </row>
    <row r="188" s="145" customFormat="true" ht="22.8" hidden="false" customHeight="true" outlineLevel="0" collapsed="false">
      <c r="B188" s="146"/>
      <c r="D188" s="147" t="s">
        <v>74</v>
      </c>
      <c r="E188" s="157" t="s">
        <v>288</v>
      </c>
      <c r="F188" s="157" t="s">
        <v>289</v>
      </c>
      <c r="I188" s="149"/>
      <c r="J188" s="158" t="n">
        <f aca="false">BK188</f>
        <v>0</v>
      </c>
      <c r="L188" s="146"/>
      <c r="M188" s="151"/>
      <c r="N188" s="152"/>
      <c r="O188" s="152"/>
      <c r="P188" s="153" t="n">
        <f aca="false">SUM(P189:P202)</f>
        <v>0</v>
      </c>
      <c r="Q188" s="152"/>
      <c r="R188" s="153" t="n">
        <f aca="false">SUM(R189:R202)</f>
        <v>0.01551</v>
      </c>
      <c r="S188" s="152"/>
      <c r="T188" s="154" t="n">
        <f aca="false">SUM(T189:T202)</f>
        <v>0</v>
      </c>
      <c r="AR188" s="147" t="s">
        <v>136</v>
      </c>
      <c r="AT188" s="155" t="s">
        <v>74</v>
      </c>
      <c r="AU188" s="155" t="s">
        <v>80</v>
      </c>
      <c r="AY188" s="147" t="s">
        <v>127</v>
      </c>
      <c r="BK188" s="156" t="n">
        <f aca="false">SUM(BK189:BK202)</f>
        <v>0</v>
      </c>
    </row>
    <row r="189" s="27" customFormat="true" ht="24.15" hidden="false" customHeight="true" outlineLevel="0" collapsed="false">
      <c r="A189" s="22"/>
      <c r="B189" s="159"/>
      <c r="C189" s="160" t="s">
        <v>290</v>
      </c>
      <c r="D189" s="160" t="s">
        <v>130</v>
      </c>
      <c r="E189" s="161" t="s">
        <v>291</v>
      </c>
      <c r="F189" s="162" t="s">
        <v>292</v>
      </c>
      <c r="G189" s="163" t="s">
        <v>192</v>
      </c>
      <c r="H189" s="164" t="n">
        <v>8</v>
      </c>
      <c r="I189" s="165"/>
      <c r="J189" s="166" t="n">
        <f aca="false">ROUND(I189*H189,2)</f>
        <v>0</v>
      </c>
      <c r="K189" s="162" t="s">
        <v>134</v>
      </c>
      <c r="L189" s="23"/>
      <c r="M189" s="167"/>
      <c r="N189" s="168" t="s">
        <v>41</v>
      </c>
      <c r="O189" s="60"/>
      <c r="P189" s="169" t="n">
        <f aca="false">O189*H189</f>
        <v>0</v>
      </c>
      <c r="Q189" s="169" t="n">
        <v>0.00084</v>
      </c>
      <c r="R189" s="169" t="n">
        <f aca="false">Q189*H189</f>
        <v>0.00672</v>
      </c>
      <c r="S189" s="169" t="n">
        <v>0</v>
      </c>
      <c r="T189" s="170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1" t="s">
        <v>201</v>
      </c>
      <c r="AT189" s="171" t="s">
        <v>130</v>
      </c>
      <c r="AU189" s="171" t="s">
        <v>136</v>
      </c>
      <c r="AY189" s="3" t="s">
        <v>127</v>
      </c>
      <c r="BE189" s="172" t="n">
        <f aca="false">IF(N189="základní",J189,0)</f>
        <v>0</v>
      </c>
      <c r="BF189" s="172" t="n">
        <f aca="false">IF(N189="snížená",J189,0)</f>
        <v>0</v>
      </c>
      <c r="BG189" s="172" t="n">
        <f aca="false">IF(N189="zákl. přenesená",J189,0)</f>
        <v>0</v>
      </c>
      <c r="BH189" s="172" t="n">
        <f aca="false">IF(N189="sníž. přenesená",J189,0)</f>
        <v>0</v>
      </c>
      <c r="BI189" s="172" t="n">
        <f aca="false">IF(N189="nulová",J189,0)</f>
        <v>0</v>
      </c>
      <c r="BJ189" s="3" t="s">
        <v>136</v>
      </c>
      <c r="BK189" s="172" t="n">
        <f aca="false">ROUND(I189*H189,2)</f>
        <v>0</v>
      </c>
      <c r="BL189" s="3" t="s">
        <v>201</v>
      </c>
      <c r="BM189" s="171" t="s">
        <v>293</v>
      </c>
    </row>
    <row r="190" s="27" customFormat="true" ht="24.15" hidden="false" customHeight="true" outlineLevel="0" collapsed="false">
      <c r="A190" s="22"/>
      <c r="B190" s="159"/>
      <c r="C190" s="160" t="s">
        <v>294</v>
      </c>
      <c r="D190" s="160" t="s">
        <v>130</v>
      </c>
      <c r="E190" s="161" t="s">
        <v>295</v>
      </c>
      <c r="F190" s="162" t="s">
        <v>296</v>
      </c>
      <c r="G190" s="163" t="s">
        <v>192</v>
      </c>
      <c r="H190" s="164" t="n">
        <v>4</v>
      </c>
      <c r="I190" s="165"/>
      <c r="J190" s="166" t="n">
        <f aca="false">ROUND(I190*H190,2)</f>
        <v>0</v>
      </c>
      <c r="K190" s="162" t="s">
        <v>134</v>
      </c>
      <c r="L190" s="23"/>
      <c r="M190" s="167"/>
      <c r="N190" s="168" t="s">
        <v>41</v>
      </c>
      <c r="O190" s="60"/>
      <c r="P190" s="169" t="n">
        <f aca="false">O190*H190</f>
        <v>0</v>
      </c>
      <c r="Q190" s="169" t="n">
        <v>0.00116</v>
      </c>
      <c r="R190" s="169" t="n">
        <f aca="false">Q190*H190</f>
        <v>0.00464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201</v>
      </c>
      <c r="AT190" s="171" t="s">
        <v>130</v>
      </c>
      <c r="AU190" s="171" t="s">
        <v>136</v>
      </c>
      <c r="AY190" s="3" t="s">
        <v>127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136</v>
      </c>
      <c r="BK190" s="172" t="n">
        <f aca="false">ROUND(I190*H190,2)</f>
        <v>0</v>
      </c>
      <c r="BL190" s="3" t="s">
        <v>201</v>
      </c>
      <c r="BM190" s="171" t="s">
        <v>297</v>
      </c>
    </row>
    <row r="191" s="27" customFormat="true" ht="37.8" hidden="false" customHeight="true" outlineLevel="0" collapsed="false">
      <c r="A191" s="22"/>
      <c r="B191" s="159"/>
      <c r="C191" s="160" t="s">
        <v>298</v>
      </c>
      <c r="D191" s="160" t="s">
        <v>130</v>
      </c>
      <c r="E191" s="161" t="s">
        <v>299</v>
      </c>
      <c r="F191" s="162" t="s">
        <v>300</v>
      </c>
      <c r="G191" s="163" t="s">
        <v>192</v>
      </c>
      <c r="H191" s="164" t="n">
        <v>8</v>
      </c>
      <c r="I191" s="165"/>
      <c r="J191" s="166" t="n">
        <f aca="false">ROUND(I191*H191,2)</f>
        <v>0</v>
      </c>
      <c r="K191" s="162" t="s">
        <v>134</v>
      </c>
      <c r="L191" s="23"/>
      <c r="M191" s="167"/>
      <c r="N191" s="168" t="s">
        <v>41</v>
      </c>
      <c r="O191" s="60"/>
      <c r="P191" s="169" t="n">
        <f aca="false">O191*H191</f>
        <v>0</v>
      </c>
      <c r="Q191" s="169" t="n">
        <v>5E-005</v>
      </c>
      <c r="R191" s="169" t="n">
        <f aca="false">Q191*H191</f>
        <v>0.0004</v>
      </c>
      <c r="S191" s="169" t="n">
        <v>0</v>
      </c>
      <c r="T191" s="170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1" t="s">
        <v>201</v>
      </c>
      <c r="AT191" s="171" t="s">
        <v>130</v>
      </c>
      <c r="AU191" s="171" t="s">
        <v>136</v>
      </c>
      <c r="AY191" s="3" t="s">
        <v>127</v>
      </c>
      <c r="BE191" s="172" t="n">
        <f aca="false">IF(N191="základní",J191,0)</f>
        <v>0</v>
      </c>
      <c r="BF191" s="172" t="n">
        <f aca="false">IF(N191="snížená",J191,0)</f>
        <v>0</v>
      </c>
      <c r="BG191" s="172" t="n">
        <f aca="false">IF(N191="zákl. přenesená",J191,0)</f>
        <v>0</v>
      </c>
      <c r="BH191" s="172" t="n">
        <f aca="false">IF(N191="sníž. přenesená",J191,0)</f>
        <v>0</v>
      </c>
      <c r="BI191" s="172" t="n">
        <f aca="false">IF(N191="nulová",J191,0)</f>
        <v>0</v>
      </c>
      <c r="BJ191" s="3" t="s">
        <v>136</v>
      </c>
      <c r="BK191" s="172" t="n">
        <f aca="false">ROUND(I191*H191,2)</f>
        <v>0</v>
      </c>
      <c r="BL191" s="3" t="s">
        <v>201</v>
      </c>
      <c r="BM191" s="171" t="s">
        <v>301</v>
      </c>
    </row>
    <row r="192" s="27" customFormat="true" ht="37.8" hidden="false" customHeight="true" outlineLevel="0" collapsed="false">
      <c r="A192" s="22"/>
      <c r="B192" s="159"/>
      <c r="C192" s="160" t="s">
        <v>302</v>
      </c>
      <c r="D192" s="160" t="s">
        <v>130</v>
      </c>
      <c r="E192" s="161" t="s">
        <v>303</v>
      </c>
      <c r="F192" s="162" t="s">
        <v>304</v>
      </c>
      <c r="G192" s="163" t="s">
        <v>192</v>
      </c>
      <c r="H192" s="164" t="n">
        <v>4</v>
      </c>
      <c r="I192" s="165"/>
      <c r="J192" s="166" t="n">
        <f aca="false">ROUND(I192*H192,2)</f>
        <v>0</v>
      </c>
      <c r="K192" s="162" t="s">
        <v>134</v>
      </c>
      <c r="L192" s="23"/>
      <c r="M192" s="167"/>
      <c r="N192" s="168" t="s">
        <v>41</v>
      </c>
      <c r="O192" s="60"/>
      <c r="P192" s="169" t="n">
        <f aca="false">O192*H192</f>
        <v>0</v>
      </c>
      <c r="Q192" s="169" t="n">
        <v>7E-005</v>
      </c>
      <c r="R192" s="169" t="n">
        <f aca="false">Q192*H192</f>
        <v>0.00028</v>
      </c>
      <c r="S192" s="169" t="n">
        <v>0</v>
      </c>
      <c r="T192" s="170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201</v>
      </c>
      <c r="AT192" s="171" t="s">
        <v>130</v>
      </c>
      <c r="AU192" s="171" t="s">
        <v>136</v>
      </c>
      <c r="AY192" s="3" t="s">
        <v>127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136</v>
      </c>
      <c r="BK192" s="172" t="n">
        <f aca="false">ROUND(I192*H192,2)</f>
        <v>0</v>
      </c>
      <c r="BL192" s="3" t="s">
        <v>201</v>
      </c>
      <c r="BM192" s="171" t="s">
        <v>305</v>
      </c>
    </row>
    <row r="193" s="27" customFormat="true" ht="16.5" hidden="false" customHeight="true" outlineLevel="0" collapsed="false">
      <c r="A193" s="22"/>
      <c r="B193" s="159"/>
      <c r="C193" s="160" t="s">
        <v>306</v>
      </c>
      <c r="D193" s="160" t="s">
        <v>130</v>
      </c>
      <c r="E193" s="161" t="s">
        <v>307</v>
      </c>
      <c r="F193" s="162" t="s">
        <v>308</v>
      </c>
      <c r="G193" s="163" t="s">
        <v>178</v>
      </c>
      <c r="H193" s="164" t="n">
        <v>5</v>
      </c>
      <c r="I193" s="165"/>
      <c r="J193" s="166" t="n">
        <f aca="false">ROUND(I193*H193,2)</f>
        <v>0</v>
      </c>
      <c r="K193" s="162" t="s">
        <v>134</v>
      </c>
      <c r="L193" s="23"/>
      <c r="M193" s="167"/>
      <c r="N193" s="168" t="s">
        <v>41</v>
      </c>
      <c r="O193" s="60"/>
      <c r="P193" s="169" t="n">
        <f aca="false">O193*H193</f>
        <v>0</v>
      </c>
      <c r="Q193" s="169" t="n">
        <v>0</v>
      </c>
      <c r="R193" s="169" t="n">
        <f aca="false">Q193*H193</f>
        <v>0</v>
      </c>
      <c r="S193" s="169" t="n">
        <v>0</v>
      </c>
      <c r="T193" s="170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1" t="s">
        <v>201</v>
      </c>
      <c r="AT193" s="171" t="s">
        <v>130</v>
      </c>
      <c r="AU193" s="171" t="s">
        <v>136</v>
      </c>
      <c r="AY193" s="3" t="s">
        <v>127</v>
      </c>
      <c r="BE193" s="172" t="n">
        <f aca="false">IF(N193="základní",J193,0)</f>
        <v>0</v>
      </c>
      <c r="BF193" s="172" t="n">
        <f aca="false">IF(N193="snížená",J193,0)</f>
        <v>0</v>
      </c>
      <c r="BG193" s="172" t="n">
        <f aca="false">IF(N193="zákl. přenesená",J193,0)</f>
        <v>0</v>
      </c>
      <c r="BH193" s="172" t="n">
        <f aca="false">IF(N193="sníž. přenesená",J193,0)</f>
        <v>0</v>
      </c>
      <c r="BI193" s="172" t="n">
        <f aca="false">IF(N193="nulová",J193,0)</f>
        <v>0</v>
      </c>
      <c r="BJ193" s="3" t="s">
        <v>136</v>
      </c>
      <c r="BK193" s="172" t="n">
        <f aca="false">ROUND(I193*H193,2)</f>
        <v>0</v>
      </c>
      <c r="BL193" s="3" t="s">
        <v>201</v>
      </c>
      <c r="BM193" s="171" t="s">
        <v>309</v>
      </c>
    </row>
    <row r="194" s="173" customFormat="true" ht="12.8" hidden="false" customHeight="false" outlineLevel="0" collapsed="false">
      <c r="B194" s="174"/>
      <c r="D194" s="175" t="s">
        <v>138</v>
      </c>
      <c r="E194" s="176"/>
      <c r="F194" s="177" t="s">
        <v>310</v>
      </c>
      <c r="H194" s="178" t="n">
        <v>2</v>
      </c>
      <c r="I194" s="179"/>
      <c r="L194" s="174"/>
      <c r="M194" s="180"/>
      <c r="N194" s="181"/>
      <c r="O194" s="181"/>
      <c r="P194" s="181"/>
      <c r="Q194" s="181"/>
      <c r="R194" s="181"/>
      <c r="S194" s="181"/>
      <c r="T194" s="182"/>
      <c r="AT194" s="176" t="s">
        <v>138</v>
      </c>
      <c r="AU194" s="176" t="s">
        <v>136</v>
      </c>
      <c r="AV194" s="173" t="s">
        <v>136</v>
      </c>
      <c r="AW194" s="173" t="s">
        <v>31</v>
      </c>
      <c r="AX194" s="173" t="s">
        <v>75</v>
      </c>
      <c r="AY194" s="176" t="s">
        <v>127</v>
      </c>
    </row>
    <row r="195" s="173" customFormat="true" ht="12.8" hidden="false" customHeight="false" outlineLevel="0" collapsed="false">
      <c r="B195" s="174"/>
      <c r="D195" s="175" t="s">
        <v>138</v>
      </c>
      <c r="E195" s="176"/>
      <c r="F195" s="177" t="s">
        <v>311</v>
      </c>
      <c r="H195" s="178" t="n">
        <v>2</v>
      </c>
      <c r="I195" s="179"/>
      <c r="L195" s="174"/>
      <c r="M195" s="180"/>
      <c r="N195" s="181"/>
      <c r="O195" s="181"/>
      <c r="P195" s="181"/>
      <c r="Q195" s="181"/>
      <c r="R195" s="181"/>
      <c r="S195" s="181"/>
      <c r="T195" s="182"/>
      <c r="AT195" s="176" t="s">
        <v>138</v>
      </c>
      <c r="AU195" s="176" t="s">
        <v>136</v>
      </c>
      <c r="AV195" s="173" t="s">
        <v>136</v>
      </c>
      <c r="AW195" s="173" t="s">
        <v>31</v>
      </c>
      <c r="AX195" s="173" t="s">
        <v>75</v>
      </c>
      <c r="AY195" s="176" t="s">
        <v>127</v>
      </c>
    </row>
    <row r="196" s="173" customFormat="true" ht="12.8" hidden="false" customHeight="false" outlineLevel="0" collapsed="false">
      <c r="B196" s="174"/>
      <c r="D196" s="175" t="s">
        <v>138</v>
      </c>
      <c r="E196" s="176"/>
      <c r="F196" s="177" t="s">
        <v>312</v>
      </c>
      <c r="H196" s="178" t="n">
        <v>1</v>
      </c>
      <c r="I196" s="179"/>
      <c r="L196" s="174"/>
      <c r="M196" s="180"/>
      <c r="N196" s="181"/>
      <c r="O196" s="181"/>
      <c r="P196" s="181"/>
      <c r="Q196" s="181"/>
      <c r="R196" s="181"/>
      <c r="S196" s="181"/>
      <c r="T196" s="182"/>
      <c r="AT196" s="176" t="s">
        <v>138</v>
      </c>
      <c r="AU196" s="176" t="s">
        <v>136</v>
      </c>
      <c r="AV196" s="173" t="s">
        <v>136</v>
      </c>
      <c r="AW196" s="173" t="s">
        <v>31</v>
      </c>
      <c r="AX196" s="173" t="s">
        <v>75</v>
      </c>
      <c r="AY196" s="176" t="s">
        <v>127</v>
      </c>
    </row>
    <row r="197" s="183" customFormat="true" ht="12.8" hidden="false" customHeight="false" outlineLevel="0" collapsed="false">
      <c r="B197" s="184"/>
      <c r="D197" s="175" t="s">
        <v>138</v>
      </c>
      <c r="E197" s="185"/>
      <c r="F197" s="186" t="s">
        <v>152</v>
      </c>
      <c r="H197" s="187" t="n">
        <v>5</v>
      </c>
      <c r="I197" s="188"/>
      <c r="L197" s="184"/>
      <c r="M197" s="189"/>
      <c r="N197" s="190"/>
      <c r="O197" s="190"/>
      <c r="P197" s="190"/>
      <c r="Q197" s="190"/>
      <c r="R197" s="190"/>
      <c r="S197" s="190"/>
      <c r="T197" s="191"/>
      <c r="AT197" s="185" t="s">
        <v>138</v>
      </c>
      <c r="AU197" s="185" t="s">
        <v>136</v>
      </c>
      <c r="AV197" s="183" t="s">
        <v>135</v>
      </c>
      <c r="AW197" s="183" t="s">
        <v>31</v>
      </c>
      <c r="AX197" s="183" t="s">
        <v>80</v>
      </c>
      <c r="AY197" s="185" t="s">
        <v>127</v>
      </c>
    </row>
    <row r="198" s="27" customFormat="true" ht="21.75" hidden="false" customHeight="true" outlineLevel="0" collapsed="false">
      <c r="A198" s="22"/>
      <c r="B198" s="159"/>
      <c r="C198" s="160" t="s">
        <v>313</v>
      </c>
      <c r="D198" s="160" t="s">
        <v>130</v>
      </c>
      <c r="E198" s="161" t="s">
        <v>314</v>
      </c>
      <c r="F198" s="162" t="s">
        <v>315</v>
      </c>
      <c r="G198" s="163" t="s">
        <v>178</v>
      </c>
      <c r="H198" s="164" t="n">
        <v>1</v>
      </c>
      <c r="I198" s="165"/>
      <c r="J198" s="166" t="n">
        <f aca="false">ROUND(I198*H198,2)</f>
        <v>0</v>
      </c>
      <c r="K198" s="162" t="s">
        <v>134</v>
      </c>
      <c r="L198" s="23"/>
      <c r="M198" s="167"/>
      <c r="N198" s="168" t="s">
        <v>41</v>
      </c>
      <c r="O198" s="60"/>
      <c r="P198" s="169" t="n">
        <f aca="false">O198*H198</f>
        <v>0</v>
      </c>
      <c r="Q198" s="169" t="n">
        <v>0.0005</v>
      </c>
      <c r="R198" s="169" t="n">
        <f aca="false">Q198*H198</f>
        <v>0.0005</v>
      </c>
      <c r="S198" s="169" t="n">
        <v>0</v>
      </c>
      <c r="T198" s="170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1" t="s">
        <v>201</v>
      </c>
      <c r="AT198" s="171" t="s">
        <v>130</v>
      </c>
      <c r="AU198" s="171" t="s">
        <v>136</v>
      </c>
      <c r="AY198" s="3" t="s">
        <v>127</v>
      </c>
      <c r="BE198" s="172" t="n">
        <f aca="false">IF(N198="základní",J198,0)</f>
        <v>0</v>
      </c>
      <c r="BF198" s="172" t="n">
        <f aca="false">IF(N198="snížená",J198,0)</f>
        <v>0</v>
      </c>
      <c r="BG198" s="172" t="n">
        <f aca="false">IF(N198="zákl. přenesená",J198,0)</f>
        <v>0</v>
      </c>
      <c r="BH198" s="172" t="n">
        <f aca="false">IF(N198="sníž. přenesená",J198,0)</f>
        <v>0</v>
      </c>
      <c r="BI198" s="172" t="n">
        <f aca="false">IF(N198="nulová",J198,0)</f>
        <v>0</v>
      </c>
      <c r="BJ198" s="3" t="s">
        <v>136</v>
      </c>
      <c r="BK198" s="172" t="n">
        <f aca="false">ROUND(I198*H198,2)</f>
        <v>0</v>
      </c>
      <c r="BL198" s="3" t="s">
        <v>201</v>
      </c>
      <c r="BM198" s="171" t="s">
        <v>316</v>
      </c>
    </row>
    <row r="199" s="27" customFormat="true" ht="24.15" hidden="false" customHeight="true" outlineLevel="0" collapsed="false">
      <c r="A199" s="22"/>
      <c r="B199" s="159"/>
      <c r="C199" s="160" t="s">
        <v>317</v>
      </c>
      <c r="D199" s="160" t="s">
        <v>130</v>
      </c>
      <c r="E199" s="161" t="s">
        <v>318</v>
      </c>
      <c r="F199" s="162" t="s">
        <v>319</v>
      </c>
      <c r="G199" s="163" t="s">
        <v>178</v>
      </c>
      <c r="H199" s="164" t="n">
        <v>1</v>
      </c>
      <c r="I199" s="165"/>
      <c r="J199" s="166" t="n">
        <f aca="false">ROUND(I199*H199,2)</f>
        <v>0</v>
      </c>
      <c r="K199" s="162" t="s">
        <v>134</v>
      </c>
      <c r="L199" s="23"/>
      <c r="M199" s="167"/>
      <c r="N199" s="168" t="s">
        <v>41</v>
      </c>
      <c r="O199" s="60"/>
      <c r="P199" s="169" t="n">
        <f aca="false">O199*H199</f>
        <v>0</v>
      </c>
      <c r="Q199" s="169" t="n">
        <v>0.00057</v>
      </c>
      <c r="R199" s="169" t="n">
        <f aca="false">Q199*H199</f>
        <v>0.00057</v>
      </c>
      <c r="S199" s="169" t="n">
        <v>0</v>
      </c>
      <c r="T199" s="170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201</v>
      </c>
      <c r="AT199" s="171" t="s">
        <v>130</v>
      </c>
      <c r="AU199" s="171" t="s">
        <v>136</v>
      </c>
      <c r="AY199" s="3" t="s">
        <v>127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136</v>
      </c>
      <c r="BK199" s="172" t="n">
        <f aca="false">ROUND(I199*H199,2)</f>
        <v>0</v>
      </c>
      <c r="BL199" s="3" t="s">
        <v>201</v>
      </c>
      <c r="BM199" s="171" t="s">
        <v>320</v>
      </c>
    </row>
    <row r="200" s="27" customFormat="true" ht="24.15" hidden="false" customHeight="true" outlineLevel="0" collapsed="false">
      <c r="A200" s="22"/>
      <c r="B200" s="159"/>
      <c r="C200" s="160" t="s">
        <v>321</v>
      </c>
      <c r="D200" s="160" t="s">
        <v>130</v>
      </c>
      <c r="E200" s="161" t="s">
        <v>322</v>
      </c>
      <c r="F200" s="162" t="s">
        <v>323</v>
      </c>
      <c r="G200" s="163" t="s">
        <v>192</v>
      </c>
      <c r="H200" s="164" t="n">
        <v>12</v>
      </c>
      <c r="I200" s="165"/>
      <c r="J200" s="166" t="n">
        <f aca="false">ROUND(I200*H200,2)</f>
        <v>0</v>
      </c>
      <c r="K200" s="162" t="s">
        <v>134</v>
      </c>
      <c r="L200" s="23"/>
      <c r="M200" s="167"/>
      <c r="N200" s="168" t="s">
        <v>41</v>
      </c>
      <c r="O200" s="60"/>
      <c r="P200" s="169" t="n">
        <f aca="false">O200*H200</f>
        <v>0</v>
      </c>
      <c r="Q200" s="169" t="n">
        <v>0.00019</v>
      </c>
      <c r="R200" s="169" t="n">
        <f aca="false">Q200*H200</f>
        <v>0.00228</v>
      </c>
      <c r="S200" s="169" t="n">
        <v>0</v>
      </c>
      <c r="T200" s="170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1" t="s">
        <v>201</v>
      </c>
      <c r="AT200" s="171" t="s">
        <v>130</v>
      </c>
      <c r="AU200" s="171" t="s">
        <v>136</v>
      </c>
      <c r="AY200" s="3" t="s">
        <v>127</v>
      </c>
      <c r="BE200" s="172" t="n">
        <f aca="false">IF(N200="základní",J200,0)</f>
        <v>0</v>
      </c>
      <c r="BF200" s="172" t="n">
        <f aca="false">IF(N200="snížená",J200,0)</f>
        <v>0</v>
      </c>
      <c r="BG200" s="172" t="n">
        <f aca="false">IF(N200="zákl. přenesená",J200,0)</f>
        <v>0</v>
      </c>
      <c r="BH200" s="172" t="n">
        <f aca="false">IF(N200="sníž. přenesená",J200,0)</f>
        <v>0</v>
      </c>
      <c r="BI200" s="172" t="n">
        <f aca="false">IF(N200="nulová",J200,0)</f>
        <v>0</v>
      </c>
      <c r="BJ200" s="3" t="s">
        <v>136</v>
      </c>
      <c r="BK200" s="172" t="n">
        <f aca="false">ROUND(I200*H200,2)</f>
        <v>0</v>
      </c>
      <c r="BL200" s="3" t="s">
        <v>201</v>
      </c>
      <c r="BM200" s="171" t="s">
        <v>324</v>
      </c>
    </row>
    <row r="201" s="27" customFormat="true" ht="21.75" hidden="false" customHeight="true" outlineLevel="0" collapsed="false">
      <c r="A201" s="22"/>
      <c r="B201" s="159"/>
      <c r="C201" s="160" t="s">
        <v>325</v>
      </c>
      <c r="D201" s="160" t="s">
        <v>130</v>
      </c>
      <c r="E201" s="161" t="s">
        <v>326</v>
      </c>
      <c r="F201" s="162" t="s">
        <v>327</v>
      </c>
      <c r="G201" s="163" t="s">
        <v>192</v>
      </c>
      <c r="H201" s="164" t="n">
        <v>12</v>
      </c>
      <c r="I201" s="165"/>
      <c r="J201" s="166" t="n">
        <f aca="false">ROUND(I201*H201,2)</f>
        <v>0</v>
      </c>
      <c r="K201" s="162" t="s">
        <v>134</v>
      </c>
      <c r="L201" s="23"/>
      <c r="M201" s="167"/>
      <c r="N201" s="168" t="s">
        <v>41</v>
      </c>
      <c r="O201" s="60"/>
      <c r="P201" s="169" t="n">
        <f aca="false">O201*H201</f>
        <v>0</v>
      </c>
      <c r="Q201" s="169" t="n">
        <v>1E-005</v>
      </c>
      <c r="R201" s="169" t="n">
        <f aca="false">Q201*H201</f>
        <v>0.00012</v>
      </c>
      <c r="S201" s="169" t="n">
        <v>0</v>
      </c>
      <c r="T201" s="170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1" t="s">
        <v>201</v>
      </c>
      <c r="AT201" s="171" t="s">
        <v>130</v>
      </c>
      <c r="AU201" s="171" t="s">
        <v>136</v>
      </c>
      <c r="AY201" s="3" t="s">
        <v>127</v>
      </c>
      <c r="BE201" s="172" t="n">
        <f aca="false">IF(N201="základní",J201,0)</f>
        <v>0</v>
      </c>
      <c r="BF201" s="172" t="n">
        <f aca="false">IF(N201="snížená",J201,0)</f>
        <v>0</v>
      </c>
      <c r="BG201" s="172" t="n">
        <f aca="false">IF(N201="zákl. přenesená",J201,0)</f>
        <v>0</v>
      </c>
      <c r="BH201" s="172" t="n">
        <f aca="false">IF(N201="sníž. přenesená",J201,0)</f>
        <v>0</v>
      </c>
      <c r="BI201" s="172" t="n">
        <f aca="false">IF(N201="nulová",J201,0)</f>
        <v>0</v>
      </c>
      <c r="BJ201" s="3" t="s">
        <v>136</v>
      </c>
      <c r="BK201" s="172" t="n">
        <f aca="false">ROUND(I201*H201,2)</f>
        <v>0</v>
      </c>
      <c r="BL201" s="3" t="s">
        <v>201</v>
      </c>
      <c r="BM201" s="171" t="s">
        <v>328</v>
      </c>
    </row>
    <row r="202" s="27" customFormat="true" ht="24.15" hidden="false" customHeight="true" outlineLevel="0" collapsed="false">
      <c r="A202" s="22"/>
      <c r="B202" s="159"/>
      <c r="C202" s="160" t="s">
        <v>329</v>
      </c>
      <c r="D202" s="160" t="s">
        <v>130</v>
      </c>
      <c r="E202" s="161" t="s">
        <v>330</v>
      </c>
      <c r="F202" s="162" t="s">
        <v>331</v>
      </c>
      <c r="G202" s="163" t="s">
        <v>286</v>
      </c>
      <c r="H202" s="192"/>
      <c r="I202" s="165"/>
      <c r="J202" s="166" t="n">
        <f aca="false">ROUND(I202*H202,2)</f>
        <v>0</v>
      </c>
      <c r="K202" s="162" t="s">
        <v>134</v>
      </c>
      <c r="L202" s="23"/>
      <c r="M202" s="167"/>
      <c r="N202" s="168" t="s">
        <v>41</v>
      </c>
      <c r="O202" s="60"/>
      <c r="P202" s="169" t="n">
        <f aca="false">O202*H202</f>
        <v>0</v>
      </c>
      <c r="Q202" s="169" t="n">
        <v>0</v>
      </c>
      <c r="R202" s="169" t="n">
        <f aca="false">Q202*H202</f>
        <v>0</v>
      </c>
      <c r="S202" s="169" t="n">
        <v>0</v>
      </c>
      <c r="T202" s="170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201</v>
      </c>
      <c r="AT202" s="171" t="s">
        <v>130</v>
      </c>
      <c r="AU202" s="171" t="s">
        <v>136</v>
      </c>
      <c r="AY202" s="3" t="s">
        <v>127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136</v>
      </c>
      <c r="BK202" s="172" t="n">
        <f aca="false">ROUND(I202*H202,2)</f>
        <v>0</v>
      </c>
      <c r="BL202" s="3" t="s">
        <v>201</v>
      </c>
      <c r="BM202" s="171" t="s">
        <v>332</v>
      </c>
    </row>
    <row r="203" s="145" customFormat="true" ht="22.8" hidden="false" customHeight="true" outlineLevel="0" collapsed="false">
      <c r="B203" s="146"/>
      <c r="D203" s="147" t="s">
        <v>74</v>
      </c>
      <c r="E203" s="157" t="s">
        <v>333</v>
      </c>
      <c r="F203" s="157" t="s">
        <v>334</v>
      </c>
      <c r="I203" s="149"/>
      <c r="J203" s="158" t="n">
        <f aca="false">BK203</f>
        <v>0</v>
      </c>
      <c r="L203" s="146"/>
      <c r="M203" s="151"/>
      <c r="N203" s="152"/>
      <c r="O203" s="152"/>
      <c r="P203" s="153" t="n">
        <f aca="false">SUM(P204:P215)</f>
        <v>0</v>
      </c>
      <c r="Q203" s="152"/>
      <c r="R203" s="153" t="n">
        <f aca="false">SUM(R204:R215)</f>
        <v>0.09417</v>
      </c>
      <c r="S203" s="152"/>
      <c r="T203" s="154" t="n">
        <f aca="false">SUM(T204:T215)</f>
        <v>0.11966</v>
      </c>
      <c r="AR203" s="147" t="s">
        <v>136</v>
      </c>
      <c r="AT203" s="155" t="s">
        <v>74</v>
      </c>
      <c r="AU203" s="155" t="s">
        <v>80</v>
      </c>
      <c r="AY203" s="147" t="s">
        <v>127</v>
      </c>
      <c r="BK203" s="156" t="n">
        <f aca="false">SUM(BK204:BK215)</f>
        <v>0</v>
      </c>
    </row>
    <row r="204" s="27" customFormat="true" ht="16.5" hidden="false" customHeight="true" outlineLevel="0" collapsed="false">
      <c r="A204" s="22"/>
      <c r="B204" s="159"/>
      <c r="C204" s="160" t="s">
        <v>335</v>
      </c>
      <c r="D204" s="160" t="s">
        <v>130</v>
      </c>
      <c r="E204" s="161" t="s">
        <v>336</v>
      </c>
      <c r="F204" s="162" t="s">
        <v>337</v>
      </c>
      <c r="G204" s="163" t="s">
        <v>338</v>
      </c>
      <c r="H204" s="164" t="n">
        <v>1</v>
      </c>
      <c r="I204" s="165"/>
      <c r="J204" s="166" t="n">
        <f aca="false">ROUND(I204*H204,2)</f>
        <v>0</v>
      </c>
      <c r="K204" s="162" t="s">
        <v>134</v>
      </c>
      <c r="L204" s="23"/>
      <c r="M204" s="167"/>
      <c r="N204" s="168" t="s">
        <v>41</v>
      </c>
      <c r="O204" s="60"/>
      <c r="P204" s="169" t="n">
        <f aca="false">O204*H204</f>
        <v>0</v>
      </c>
      <c r="Q204" s="169" t="n">
        <v>0</v>
      </c>
      <c r="R204" s="169" t="n">
        <f aca="false">Q204*H204</f>
        <v>0</v>
      </c>
      <c r="S204" s="169" t="n">
        <v>0.01946</v>
      </c>
      <c r="T204" s="170" t="n">
        <f aca="false">S204*H204</f>
        <v>0.01946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1" t="s">
        <v>201</v>
      </c>
      <c r="AT204" s="171" t="s">
        <v>130</v>
      </c>
      <c r="AU204" s="171" t="s">
        <v>136</v>
      </c>
      <c r="AY204" s="3" t="s">
        <v>127</v>
      </c>
      <c r="BE204" s="172" t="n">
        <f aca="false">IF(N204="základní",J204,0)</f>
        <v>0</v>
      </c>
      <c r="BF204" s="172" t="n">
        <f aca="false">IF(N204="snížená",J204,0)</f>
        <v>0</v>
      </c>
      <c r="BG204" s="172" t="n">
        <f aca="false">IF(N204="zákl. přenesená",J204,0)</f>
        <v>0</v>
      </c>
      <c r="BH204" s="172" t="n">
        <f aca="false">IF(N204="sníž. přenesená",J204,0)</f>
        <v>0</v>
      </c>
      <c r="BI204" s="172" t="n">
        <f aca="false">IF(N204="nulová",J204,0)</f>
        <v>0</v>
      </c>
      <c r="BJ204" s="3" t="s">
        <v>136</v>
      </c>
      <c r="BK204" s="172" t="n">
        <f aca="false">ROUND(I204*H204,2)</f>
        <v>0</v>
      </c>
      <c r="BL204" s="3" t="s">
        <v>201</v>
      </c>
      <c r="BM204" s="171" t="s">
        <v>339</v>
      </c>
    </row>
    <row r="205" s="27" customFormat="true" ht="24.15" hidden="false" customHeight="true" outlineLevel="0" collapsed="false">
      <c r="A205" s="22"/>
      <c r="B205" s="159"/>
      <c r="C205" s="160" t="s">
        <v>340</v>
      </c>
      <c r="D205" s="160" t="s">
        <v>130</v>
      </c>
      <c r="E205" s="161" t="s">
        <v>341</v>
      </c>
      <c r="F205" s="162" t="s">
        <v>342</v>
      </c>
      <c r="G205" s="163" t="s">
        <v>338</v>
      </c>
      <c r="H205" s="164" t="n">
        <v>1</v>
      </c>
      <c r="I205" s="165"/>
      <c r="J205" s="166" t="n">
        <f aca="false">ROUND(I205*H205,2)</f>
        <v>0</v>
      </c>
      <c r="K205" s="162" t="s">
        <v>134</v>
      </c>
      <c r="L205" s="23"/>
      <c r="M205" s="167"/>
      <c r="N205" s="168" t="s">
        <v>41</v>
      </c>
      <c r="O205" s="60"/>
      <c r="P205" s="169" t="n">
        <f aca="false">O205*H205</f>
        <v>0</v>
      </c>
      <c r="Q205" s="169" t="n">
        <v>0.0364</v>
      </c>
      <c r="R205" s="169" t="n">
        <f aca="false">Q205*H205</f>
        <v>0.0364</v>
      </c>
      <c r="S205" s="169" t="n">
        <v>0</v>
      </c>
      <c r="T205" s="170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1" t="s">
        <v>201</v>
      </c>
      <c r="AT205" s="171" t="s">
        <v>130</v>
      </c>
      <c r="AU205" s="171" t="s">
        <v>136</v>
      </c>
      <c r="AY205" s="3" t="s">
        <v>127</v>
      </c>
      <c r="BE205" s="172" t="n">
        <f aca="false">IF(N205="základní",J205,0)</f>
        <v>0</v>
      </c>
      <c r="BF205" s="172" t="n">
        <f aca="false">IF(N205="snížená",J205,0)</f>
        <v>0</v>
      </c>
      <c r="BG205" s="172" t="n">
        <f aca="false">IF(N205="zákl. přenesená",J205,0)</f>
        <v>0</v>
      </c>
      <c r="BH205" s="172" t="n">
        <f aca="false">IF(N205="sníž. přenesená",J205,0)</f>
        <v>0</v>
      </c>
      <c r="BI205" s="172" t="n">
        <f aca="false">IF(N205="nulová",J205,0)</f>
        <v>0</v>
      </c>
      <c r="BJ205" s="3" t="s">
        <v>136</v>
      </c>
      <c r="BK205" s="172" t="n">
        <f aca="false">ROUND(I205*H205,2)</f>
        <v>0</v>
      </c>
      <c r="BL205" s="3" t="s">
        <v>201</v>
      </c>
      <c r="BM205" s="171" t="s">
        <v>343</v>
      </c>
    </row>
    <row r="206" s="27" customFormat="true" ht="16.5" hidden="false" customHeight="true" outlineLevel="0" collapsed="false">
      <c r="A206" s="22"/>
      <c r="B206" s="159"/>
      <c r="C206" s="160" t="s">
        <v>344</v>
      </c>
      <c r="D206" s="160" t="s">
        <v>130</v>
      </c>
      <c r="E206" s="161" t="s">
        <v>345</v>
      </c>
      <c r="F206" s="162" t="s">
        <v>346</v>
      </c>
      <c r="G206" s="163" t="s">
        <v>338</v>
      </c>
      <c r="H206" s="164" t="n">
        <v>1</v>
      </c>
      <c r="I206" s="165"/>
      <c r="J206" s="166" t="n">
        <f aca="false">ROUND(I206*H206,2)</f>
        <v>0</v>
      </c>
      <c r="K206" s="162" t="s">
        <v>134</v>
      </c>
      <c r="L206" s="23"/>
      <c r="M206" s="167"/>
      <c r="N206" s="168" t="s">
        <v>41</v>
      </c>
      <c r="O206" s="60"/>
      <c r="P206" s="169" t="n">
        <f aca="false">O206*H206</f>
        <v>0</v>
      </c>
      <c r="Q206" s="169" t="n">
        <v>0</v>
      </c>
      <c r="R206" s="169" t="n">
        <f aca="false">Q206*H206</f>
        <v>0</v>
      </c>
      <c r="S206" s="169" t="n">
        <v>0.0951</v>
      </c>
      <c r="T206" s="170" t="n">
        <f aca="false">S206*H206</f>
        <v>0.0951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1" t="s">
        <v>201</v>
      </c>
      <c r="AT206" s="171" t="s">
        <v>130</v>
      </c>
      <c r="AU206" s="171" t="s">
        <v>136</v>
      </c>
      <c r="AY206" s="3" t="s">
        <v>127</v>
      </c>
      <c r="BE206" s="172" t="n">
        <f aca="false">IF(N206="základní",J206,0)</f>
        <v>0</v>
      </c>
      <c r="BF206" s="172" t="n">
        <f aca="false">IF(N206="snížená",J206,0)</f>
        <v>0</v>
      </c>
      <c r="BG206" s="172" t="n">
        <f aca="false">IF(N206="zákl. přenesená",J206,0)</f>
        <v>0</v>
      </c>
      <c r="BH206" s="172" t="n">
        <f aca="false">IF(N206="sníž. přenesená",J206,0)</f>
        <v>0</v>
      </c>
      <c r="BI206" s="172" t="n">
        <f aca="false">IF(N206="nulová",J206,0)</f>
        <v>0</v>
      </c>
      <c r="BJ206" s="3" t="s">
        <v>136</v>
      </c>
      <c r="BK206" s="172" t="n">
        <f aca="false">ROUND(I206*H206,2)</f>
        <v>0</v>
      </c>
      <c r="BL206" s="3" t="s">
        <v>201</v>
      </c>
      <c r="BM206" s="171" t="s">
        <v>347</v>
      </c>
    </row>
    <row r="207" s="27" customFormat="true" ht="24.15" hidden="false" customHeight="true" outlineLevel="0" collapsed="false">
      <c r="A207" s="22"/>
      <c r="B207" s="159"/>
      <c r="C207" s="160" t="s">
        <v>348</v>
      </c>
      <c r="D207" s="160" t="s">
        <v>130</v>
      </c>
      <c r="E207" s="161" t="s">
        <v>349</v>
      </c>
      <c r="F207" s="162" t="s">
        <v>350</v>
      </c>
      <c r="G207" s="163" t="s">
        <v>338</v>
      </c>
      <c r="H207" s="164" t="n">
        <v>1</v>
      </c>
      <c r="I207" s="165"/>
      <c r="J207" s="166" t="n">
        <f aca="false">ROUND(I207*H207,2)</f>
        <v>0</v>
      </c>
      <c r="K207" s="162" t="s">
        <v>134</v>
      </c>
      <c r="L207" s="23"/>
      <c r="M207" s="167"/>
      <c r="N207" s="168" t="s">
        <v>41</v>
      </c>
      <c r="O207" s="60"/>
      <c r="P207" s="169" t="n">
        <f aca="false">O207*H207</f>
        <v>0</v>
      </c>
      <c r="Q207" s="169" t="n">
        <v>0.01757</v>
      </c>
      <c r="R207" s="169" t="n">
        <f aca="false">Q207*H207</f>
        <v>0.01757</v>
      </c>
      <c r="S207" s="169" t="n">
        <v>0</v>
      </c>
      <c r="T207" s="170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1" t="s">
        <v>201</v>
      </c>
      <c r="AT207" s="171" t="s">
        <v>130</v>
      </c>
      <c r="AU207" s="171" t="s">
        <v>136</v>
      </c>
      <c r="AY207" s="3" t="s">
        <v>127</v>
      </c>
      <c r="BE207" s="172" t="n">
        <f aca="false">IF(N207="základní",J207,0)</f>
        <v>0</v>
      </c>
      <c r="BF207" s="172" t="n">
        <f aca="false">IF(N207="snížená",J207,0)</f>
        <v>0</v>
      </c>
      <c r="BG207" s="172" t="n">
        <f aca="false">IF(N207="zákl. přenesená",J207,0)</f>
        <v>0</v>
      </c>
      <c r="BH207" s="172" t="n">
        <f aca="false">IF(N207="sníž. přenesená",J207,0)</f>
        <v>0</v>
      </c>
      <c r="BI207" s="172" t="n">
        <f aca="false">IF(N207="nulová",J207,0)</f>
        <v>0</v>
      </c>
      <c r="BJ207" s="3" t="s">
        <v>136</v>
      </c>
      <c r="BK207" s="172" t="n">
        <f aca="false">ROUND(I207*H207,2)</f>
        <v>0</v>
      </c>
      <c r="BL207" s="3" t="s">
        <v>201</v>
      </c>
      <c r="BM207" s="171" t="s">
        <v>351</v>
      </c>
    </row>
    <row r="208" s="27" customFormat="true" ht="16.5" hidden="false" customHeight="true" outlineLevel="0" collapsed="false">
      <c r="A208" s="22"/>
      <c r="B208" s="159"/>
      <c r="C208" s="160" t="s">
        <v>352</v>
      </c>
      <c r="D208" s="160" t="s">
        <v>130</v>
      </c>
      <c r="E208" s="161" t="s">
        <v>353</v>
      </c>
      <c r="F208" s="162" t="s">
        <v>354</v>
      </c>
      <c r="G208" s="163" t="s">
        <v>338</v>
      </c>
      <c r="H208" s="164" t="n">
        <v>1</v>
      </c>
      <c r="I208" s="165"/>
      <c r="J208" s="166" t="n">
        <f aca="false">ROUND(I208*H208,2)</f>
        <v>0</v>
      </c>
      <c r="K208" s="162"/>
      <c r="L208" s="23"/>
      <c r="M208" s="167"/>
      <c r="N208" s="168" t="s">
        <v>41</v>
      </c>
      <c r="O208" s="60"/>
      <c r="P208" s="169" t="n">
        <f aca="false">O208*H208</f>
        <v>0</v>
      </c>
      <c r="Q208" s="169" t="n">
        <v>0.0364</v>
      </c>
      <c r="R208" s="169" t="n">
        <f aca="false">Q208*H208</f>
        <v>0.0364</v>
      </c>
      <c r="S208" s="169" t="n">
        <v>0</v>
      </c>
      <c r="T208" s="170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1" t="s">
        <v>201</v>
      </c>
      <c r="AT208" s="171" t="s">
        <v>130</v>
      </c>
      <c r="AU208" s="171" t="s">
        <v>136</v>
      </c>
      <c r="AY208" s="3" t="s">
        <v>127</v>
      </c>
      <c r="BE208" s="172" t="n">
        <f aca="false">IF(N208="základní",J208,0)</f>
        <v>0</v>
      </c>
      <c r="BF208" s="172" t="n">
        <f aca="false">IF(N208="snížená",J208,0)</f>
        <v>0</v>
      </c>
      <c r="BG208" s="172" t="n">
        <f aca="false">IF(N208="zákl. přenesená",J208,0)</f>
        <v>0</v>
      </c>
      <c r="BH208" s="172" t="n">
        <f aca="false">IF(N208="sníž. přenesená",J208,0)</f>
        <v>0</v>
      </c>
      <c r="BI208" s="172" t="n">
        <f aca="false">IF(N208="nulová",J208,0)</f>
        <v>0</v>
      </c>
      <c r="BJ208" s="3" t="s">
        <v>136</v>
      </c>
      <c r="BK208" s="172" t="n">
        <f aca="false">ROUND(I208*H208,2)</f>
        <v>0</v>
      </c>
      <c r="BL208" s="3" t="s">
        <v>201</v>
      </c>
      <c r="BM208" s="171" t="s">
        <v>355</v>
      </c>
    </row>
    <row r="209" s="27" customFormat="true" ht="16.5" hidden="false" customHeight="true" outlineLevel="0" collapsed="false">
      <c r="A209" s="22"/>
      <c r="B209" s="159"/>
      <c r="C209" s="160" t="s">
        <v>356</v>
      </c>
      <c r="D209" s="160" t="s">
        <v>130</v>
      </c>
      <c r="E209" s="161" t="s">
        <v>357</v>
      </c>
      <c r="F209" s="162" t="s">
        <v>358</v>
      </c>
      <c r="G209" s="163" t="s">
        <v>178</v>
      </c>
      <c r="H209" s="164" t="n">
        <v>2</v>
      </c>
      <c r="I209" s="165"/>
      <c r="J209" s="166" t="n">
        <f aca="false">ROUND(I209*H209,2)</f>
        <v>0</v>
      </c>
      <c r="K209" s="162" t="s">
        <v>134</v>
      </c>
      <c r="L209" s="23"/>
      <c r="M209" s="167"/>
      <c r="N209" s="168" t="s">
        <v>41</v>
      </c>
      <c r="O209" s="60"/>
      <c r="P209" s="169" t="n">
        <f aca="false">O209*H209</f>
        <v>0</v>
      </c>
      <c r="Q209" s="169" t="n">
        <v>0</v>
      </c>
      <c r="R209" s="169" t="n">
        <f aca="false">Q209*H209</f>
        <v>0</v>
      </c>
      <c r="S209" s="169" t="n">
        <v>0.00049</v>
      </c>
      <c r="T209" s="170" t="n">
        <f aca="false">S209*H209</f>
        <v>0.00098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1" t="s">
        <v>201</v>
      </c>
      <c r="AT209" s="171" t="s">
        <v>130</v>
      </c>
      <c r="AU209" s="171" t="s">
        <v>136</v>
      </c>
      <c r="AY209" s="3" t="s">
        <v>127</v>
      </c>
      <c r="BE209" s="172" t="n">
        <f aca="false">IF(N209="základní",J209,0)</f>
        <v>0</v>
      </c>
      <c r="BF209" s="172" t="n">
        <f aca="false">IF(N209="snížená",J209,0)</f>
        <v>0</v>
      </c>
      <c r="BG209" s="172" t="n">
        <f aca="false">IF(N209="zákl. přenesená",J209,0)</f>
        <v>0</v>
      </c>
      <c r="BH209" s="172" t="n">
        <f aca="false">IF(N209="sníž. přenesená",J209,0)</f>
        <v>0</v>
      </c>
      <c r="BI209" s="172" t="n">
        <f aca="false">IF(N209="nulová",J209,0)</f>
        <v>0</v>
      </c>
      <c r="BJ209" s="3" t="s">
        <v>136</v>
      </c>
      <c r="BK209" s="172" t="n">
        <f aca="false">ROUND(I209*H209,2)</f>
        <v>0</v>
      </c>
      <c r="BL209" s="3" t="s">
        <v>201</v>
      </c>
      <c r="BM209" s="171" t="s">
        <v>359</v>
      </c>
    </row>
    <row r="210" s="27" customFormat="true" ht="16.5" hidden="false" customHeight="true" outlineLevel="0" collapsed="false">
      <c r="A210" s="22"/>
      <c r="B210" s="159"/>
      <c r="C210" s="160" t="s">
        <v>360</v>
      </c>
      <c r="D210" s="160" t="s">
        <v>130</v>
      </c>
      <c r="E210" s="161" t="s">
        <v>361</v>
      </c>
      <c r="F210" s="162" t="s">
        <v>362</v>
      </c>
      <c r="G210" s="163" t="s">
        <v>338</v>
      </c>
      <c r="H210" s="164" t="n">
        <v>1</v>
      </c>
      <c r="I210" s="165"/>
      <c r="J210" s="166" t="n">
        <f aca="false">ROUND(I210*H210,2)</f>
        <v>0</v>
      </c>
      <c r="K210" s="162" t="s">
        <v>134</v>
      </c>
      <c r="L210" s="23"/>
      <c r="M210" s="167"/>
      <c r="N210" s="168" t="s">
        <v>41</v>
      </c>
      <c r="O210" s="60"/>
      <c r="P210" s="169" t="n">
        <f aca="false">O210*H210</f>
        <v>0</v>
      </c>
      <c r="Q210" s="169" t="n">
        <v>0</v>
      </c>
      <c r="R210" s="169" t="n">
        <f aca="false">Q210*H210</f>
        <v>0</v>
      </c>
      <c r="S210" s="169" t="n">
        <v>0.00156</v>
      </c>
      <c r="T210" s="170" t="n">
        <f aca="false">S210*H210</f>
        <v>0.00156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1" t="s">
        <v>201</v>
      </c>
      <c r="AT210" s="171" t="s">
        <v>130</v>
      </c>
      <c r="AU210" s="171" t="s">
        <v>136</v>
      </c>
      <c r="AY210" s="3" t="s">
        <v>127</v>
      </c>
      <c r="BE210" s="172" t="n">
        <f aca="false">IF(N210="základní",J210,0)</f>
        <v>0</v>
      </c>
      <c r="BF210" s="172" t="n">
        <f aca="false">IF(N210="snížená",J210,0)</f>
        <v>0</v>
      </c>
      <c r="BG210" s="172" t="n">
        <f aca="false">IF(N210="zákl. přenesená",J210,0)</f>
        <v>0</v>
      </c>
      <c r="BH210" s="172" t="n">
        <f aca="false">IF(N210="sníž. přenesená",J210,0)</f>
        <v>0</v>
      </c>
      <c r="BI210" s="172" t="n">
        <f aca="false">IF(N210="nulová",J210,0)</f>
        <v>0</v>
      </c>
      <c r="BJ210" s="3" t="s">
        <v>136</v>
      </c>
      <c r="BK210" s="172" t="n">
        <f aca="false">ROUND(I210*H210,2)</f>
        <v>0</v>
      </c>
      <c r="BL210" s="3" t="s">
        <v>201</v>
      </c>
      <c r="BM210" s="171" t="s">
        <v>363</v>
      </c>
    </row>
    <row r="211" s="27" customFormat="true" ht="16.5" hidden="false" customHeight="true" outlineLevel="0" collapsed="false">
      <c r="A211" s="22"/>
      <c r="B211" s="159"/>
      <c r="C211" s="160" t="s">
        <v>364</v>
      </c>
      <c r="D211" s="160" t="s">
        <v>130</v>
      </c>
      <c r="E211" s="161" t="s">
        <v>365</v>
      </c>
      <c r="F211" s="162" t="s">
        <v>366</v>
      </c>
      <c r="G211" s="163" t="s">
        <v>338</v>
      </c>
      <c r="H211" s="164" t="n">
        <v>1</v>
      </c>
      <c r="I211" s="165"/>
      <c r="J211" s="166" t="n">
        <f aca="false">ROUND(I211*H211,2)</f>
        <v>0</v>
      </c>
      <c r="K211" s="162" t="s">
        <v>134</v>
      </c>
      <c r="L211" s="23"/>
      <c r="M211" s="167"/>
      <c r="N211" s="168" t="s">
        <v>41</v>
      </c>
      <c r="O211" s="60"/>
      <c r="P211" s="169" t="n">
        <f aca="false">O211*H211</f>
        <v>0</v>
      </c>
      <c r="Q211" s="169" t="n">
        <v>0</v>
      </c>
      <c r="R211" s="169" t="n">
        <f aca="false">Q211*H211</f>
        <v>0</v>
      </c>
      <c r="S211" s="169" t="n">
        <v>0.00086</v>
      </c>
      <c r="T211" s="170" t="n">
        <f aca="false">S211*H211</f>
        <v>0.00086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1" t="s">
        <v>201</v>
      </c>
      <c r="AT211" s="171" t="s">
        <v>130</v>
      </c>
      <c r="AU211" s="171" t="s">
        <v>136</v>
      </c>
      <c r="AY211" s="3" t="s">
        <v>127</v>
      </c>
      <c r="BE211" s="172" t="n">
        <f aca="false">IF(N211="základní",J211,0)</f>
        <v>0</v>
      </c>
      <c r="BF211" s="172" t="n">
        <f aca="false">IF(N211="snížená",J211,0)</f>
        <v>0</v>
      </c>
      <c r="BG211" s="172" t="n">
        <f aca="false">IF(N211="zákl. přenesená",J211,0)</f>
        <v>0</v>
      </c>
      <c r="BH211" s="172" t="n">
        <f aca="false">IF(N211="sníž. přenesená",J211,0)</f>
        <v>0</v>
      </c>
      <c r="BI211" s="172" t="n">
        <f aca="false">IF(N211="nulová",J211,0)</f>
        <v>0</v>
      </c>
      <c r="BJ211" s="3" t="s">
        <v>136</v>
      </c>
      <c r="BK211" s="172" t="n">
        <f aca="false">ROUND(I211*H211,2)</f>
        <v>0</v>
      </c>
      <c r="BL211" s="3" t="s">
        <v>201</v>
      </c>
      <c r="BM211" s="171" t="s">
        <v>367</v>
      </c>
    </row>
    <row r="212" s="27" customFormat="true" ht="16.5" hidden="false" customHeight="true" outlineLevel="0" collapsed="false">
      <c r="A212" s="22"/>
      <c r="B212" s="159"/>
      <c r="C212" s="160" t="s">
        <v>368</v>
      </c>
      <c r="D212" s="160" t="s">
        <v>130</v>
      </c>
      <c r="E212" s="161" t="s">
        <v>369</v>
      </c>
      <c r="F212" s="162" t="s">
        <v>370</v>
      </c>
      <c r="G212" s="163" t="s">
        <v>338</v>
      </c>
      <c r="H212" s="164" t="n">
        <v>1</v>
      </c>
      <c r="I212" s="165"/>
      <c r="J212" s="166" t="n">
        <f aca="false">ROUND(I212*H212,2)</f>
        <v>0</v>
      </c>
      <c r="K212" s="162" t="s">
        <v>134</v>
      </c>
      <c r="L212" s="23"/>
      <c r="M212" s="167"/>
      <c r="N212" s="168" t="s">
        <v>41</v>
      </c>
      <c r="O212" s="60"/>
      <c r="P212" s="169" t="n">
        <f aca="false">O212*H212</f>
        <v>0</v>
      </c>
      <c r="Q212" s="169" t="n">
        <v>0.00184</v>
      </c>
      <c r="R212" s="169" t="n">
        <f aca="false">Q212*H212</f>
        <v>0.00184</v>
      </c>
      <c r="S212" s="169" t="n">
        <v>0</v>
      </c>
      <c r="T212" s="170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1" t="s">
        <v>201</v>
      </c>
      <c r="AT212" s="171" t="s">
        <v>130</v>
      </c>
      <c r="AU212" s="171" t="s">
        <v>136</v>
      </c>
      <c r="AY212" s="3" t="s">
        <v>127</v>
      </c>
      <c r="BE212" s="172" t="n">
        <f aca="false">IF(N212="základní",J212,0)</f>
        <v>0</v>
      </c>
      <c r="BF212" s="172" t="n">
        <f aca="false">IF(N212="snížená",J212,0)</f>
        <v>0</v>
      </c>
      <c r="BG212" s="172" t="n">
        <f aca="false">IF(N212="zákl. přenesená",J212,0)</f>
        <v>0</v>
      </c>
      <c r="BH212" s="172" t="n">
        <f aca="false">IF(N212="sníž. přenesená",J212,0)</f>
        <v>0</v>
      </c>
      <c r="BI212" s="172" t="n">
        <f aca="false">IF(N212="nulová",J212,0)</f>
        <v>0</v>
      </c>
      <c r="BJ212" s="3" t="s">
        <v>136</v>
      </c>
      <c r="BK212" s="172" t="n">
        <f aca="false">ROUND(I212*H212,2)</f>
        <v>0</v>
      </c>
      <c r="BL212" s="3" t="s">
        <v>201</v>
      </c>
      <c r="BM212" s="171" t="s">
        <v>371</v>
      </c>
    </row>
    <row r="213" s="27" customFormat="true" ht="24.15" hidden="false" customHeight="true" outlineLevel="0" collapsed="false">
      <c r="A213" s="22"/>
      <c r="B213" s="159"/>
      <c r="C213" s="160" t="s">
        <v>372</v>
      </c>
      <c r="D213" s="160" t="s">
        <v>130</v>
      </c>
      <c r="E213" s="161" t="s">
        <v>373</v>
      </c>
      <c r="F213" s="162" t="s">
        <v>374</v>
      </c>
      <c r="G213" s="163" t="s">
        <v>338</v>
      </c>
      <c r="H213" s="164" t="n">
        <v>1</v>
      </c>
      <c r="I213" s="165"/>
      <c r="J213" s="166" t="n">
        <f aca="false">ROUND(I213*H213,2)</f>
        <v>0</v>
      </c>
      <c r="K213" s="162" t="s">
        <v>134</v>
      </c>
      <c r="L213" s="23"/>
      <c r="M213" s="167"/>
      <c r="N213" s="168" t="s">
        <v>41</v>
      </c>
      <c r="O213" s="60"/>
      <c r="P213" s="169" t="n">
        <f aca="false">O213*H213</f>
        <v>0</v>
      </c>
      <c r="Q213" s="169" t="n">
        <v>0.00196</v>
      </c>
      <c r="R213" s="169" t="n">
        <f aca="false">Q213*H213</f>
        <v>0.00196</v>
      </c>
      <c r="S213" s="169" t="n">
        <v>0</v>
      </c>
      <c r="T213" s="170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1" t="s">
        <v>201</v>
      </c>
      <c r="AT213" s="171" t="s">
        <v>130</v>
      </c>
      <c r="AU213" s="171" t="s">
        <v>136</v>
      </c>
      <c r="AY213" s="3" t="s">
        <v>127</v>
      </c>
      <c r="BE213" s="172" t="n">
        <f aca="false">IF(N213="základní",J213,0)</f>
        <v>0</v>
      </c>
      <c r="BF213" s="172" t="n">
        <f aca="false">IF(N213="snížená",J213,0)</f>
        <v>0</v>
      </c>
      <c r="BG213" s="172" t="n">
        <f aca="false">IF(N213="zákl. přenesená",J213,0)</f>
        <v>0</v>
      </c>
      <c r="BH213" s="172" t="n">
        <f aca="false">IF(N213="sníž. přenesená",J213,0)</f>
        <v>0</v>
      </c>
      <c r="BI213" s="172" t="n">
        <f aca="false">IF(N213="nulová",J213,0)</f>
        <v>0</v>
      </c>
      <c r="BJ213" s="3" t="s">
        <v>136</v>
      </c>
      <c r="BK213" s="172" t="n">
        <f aca="false">ROUND(I213*H213,2)</f>
        <v>0</v>
      </c>
      <c r="BL213" s="3" t="s">
        <v>201</v>
      </c>
      <c r="BM213" s="171" t="s">
        <v>375</v>
      </c>
    </row>
    <row r="214" s="27" customFormat="true" ht="16.5" hidden="false" customHeight="true" outlineLevel="0" collapsed="false">
      <c r="A214" s="22"/>
      <c r="B214" s="159"/>
      <c r="C214" s="160" t="s">
        <v>376</v>
      </c>
      <c r="D214" s="160" t="s">
        <v>130</v>
      </c>
      <c r="E214" s="161" t="s">
        <v>377</v>
      </c>
      <c r="F214" s="162" t="s">
        <v>378</v>
      </c>
      <c r="G214" s="163" t="s">
        <v>178</v>
      </c>
      <c r="H214" s="164" t="n">
        <v>2</v>
      </c>
      <c r="I214" s="165"/>
      <c r="J214" s="166" t="n">
        <f aca="false">ROUND(I214*H214,2)</f>
        <v>0</v>
      </c>
      <c r="K214" s="162" t="s">
        <v>134</v>
      </c>
      <c r="L214" s="23"/>
      <c r="M214" s="167"/>
      <c r="N214" s="168" t="s">
        <v>41</v>
      </c>
      <c r="O214" s="60"/>
      <c r="P214" s="169" t="n">
        <f aca="false">O214*H214</f>
        <v>0</v>
      </c>
      <c r="Q214" s="169" t="n">
        <v>0</v>
      </c>
      <c r="R214" s="169" t="n">
        <f aca="false">Q214*H214</f>
        <v>0</v>
      </c>
      <c r="S214" s="169" t="n">
        <v>0.00085</v>
      </c>
      <c r="T214" s="170" t="n">
        <f aca="false">S214*H214</f>
        <v>0.0017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1" t="s">
        <v>201</v>
      </c>
      <c r="AT214" s="171" t="s">
        <v>130</v>
      </c>
      <c r="AU214" s="171" t="s">
        <v>136</v>
      </c>
      <c r="AY214" s="3" t="s">
        <v>127</v>
      </c>
      <c r="BE214" s="172" t="n">
        <f aca="false">IF(N214="základní",J214,0)</f>
        <v>0</v>
      </c>
      <c r="BF214" s="172" t="n">
        <f aca="false">IF(N214="snížená",J214,0)</f>
        <v>0</v>
      </c>
      <c r="BG214" s="172" t="n">
        <f aca="false">IF(N214="zákl. přenesená",J214,0)</f>
        <v>0</v>
      </c>
      <c r="BH214" s="172" t="n">
        <f aca="false">IF(N214="sníž. přenesená",J214,0)</f>
        <v>0</v>
      </c>
      <c r="BI214" s="172" t="n">
        <f aca="false">IF(N214="nulová",J214,0)</f>
        <v>0</v>
      </c>
      <c r="BJ214" s="3" t="s">
        <v>136</v>
      </c>
      <c r="BK214" s="172" t="n">
        <f aca="false">ROUND(I214*H214,2)</f>
        <v>0</v>
      </c>
      <c r="BL214" s="3" t="s">
        <v>201</v>
      </c>
      <c r="BM214" s="171" t="s">
        <v>379</v>
      </c>
    </row>
    <row r="215" s="27" customFormat="true" ht="24.15" hidden="false" customHeight="true" outlineLevel="0" collapsed="false">
      <c r="A215" s="22"/>
      <c r="B215" s="159"/>
      <c r="C215" s="160" t="s">
        <v>380</v>
      </c>
      <c r="D215" s="160" t="s">
        <v>130</v>
      </c>
      <c r="E215" s="161" t="s">
        <v>381</v>
      </c>
      <c r="F215" s="162" t="s">
        <v>382</v>
      </c>
      <c r="G215" s="163" t="s">
        <v>286</v>
      </c>
      <c r="H215" s="192"/>
      <c r="I215" s="165"/>
      <c r="J215" s="166" t="n">
        <f aca="false">ROUND(I215*H215,2)</f>
        <v>0</v>
      </c>
      <c r="K215" s="162" t="s">
        <v>134</v>
      </c>
      <c r="L215" s="23"/>
      <c r="M215" s="167"/>
      <c r="N215" s="168" t="s">
        <v>41</v>
      </c>
      <c r="O215" s="60"/>
      <c r="P215" s="169" t="n">
        <f aca="false">O215*H215</f>
        <v>0</v>
      </c>
      <c r="Q215" s="169" t="n">
        <v>0</v>
      </c>
      <c r="R215" s="169" t="n">
        <f aca="false">Q215*H215</f>
        <v>0</v>
      </c>
      <c r="S215" s="169" t="n">
        <v>0</v>
      </c>
      <c r="T215" s="170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1" t="s">
        <v>201</v>
      </c>
      <c r="AT215" s="171" t="s">
        <v>130</v>
      </c>
      <c r="AU215" s="171" t="s">
        <v>136</v>
      </c>
      <c r="AY215" s="3" t="s">
        <v>127</v>
      </c>
      <c r="BE215" s="172" t="n">
        <f aca="false">IF(N215="základní",J215,0)</f>
        <v>0</v>
      </c>
      <c r="BF215" s="172" t="n">
        <f aca="false">IF(N215="snížená",J215,0)</f>
        <v>0</v>
      </c>
      <c r="BG215" s="172" t="n">
        <f aca="false">IF(N215="zákl. přenesená",J215,0)</f>
        <v>0</v>
      </c>
      <c r="BH215" s="172" t="n">
        <f aca="false">IF(N215="sníž. přenesená",J215,0)</f>
        <v>0</v>
      </c>
      <c r="BI215" s="172" t="n">
        <f aca="false">IF(N215="nulová",J215,0)</f>
        <v>0</v>
      </c>
      <c r="BJ215" s="3" t="s">
        <v>136</v>
      </c>
      <c r="BK215" s="172" t="n">
        <f aca="false">ROUND(I215*H215,2)</f>
        <v>0</v>
      </c>
      <c r="BL215" s="3" t="s">
        <v>201</v>
      </c>
      <c r="BM215" s="171" t="s">
        <v>383</v>
      </c>
    </row>
    <row r="216" s="145" customFormat="true" ht="22.8" hidden="false" customHeight="true" outlineLevel="0" collapsed="false">
      <c r="B216" s="146"/>
      <c r="D216" s="147" t="s">
        <v>74</v>
      </c>
      <c r="E216" s="157" t="s">
        <v>384</v>
      </c>
      <c r="F216" s="157" t="s">
        <v>385</v>
      </c>
      <c r="I216" s="149"/>
      <c r="J216" s="158" t="n">
        <f aca="false">BK216</f>
        <v>0</v>
      </c>
      <c r="L216" s="146"/>
      <c r="M216" s="151"/>
      <c r="N216" s="152"/>
      <c r="O216" s="152"/>
      <c r="P216" s="153" t="n">
        <f aca="false">SUM(P217:P222)</f>
        <v>0</v>
      </c>
      <c r="Q216" s="152"/>
      <c r="R216" s="153" t="n">
        <f aca="false">SUM(R217:R222)</f>
        <v>0.00266</v>
      </c>
      <c r="S216" s="152"/>
      <c r="T216" s="154" t="n">
        <f aca="false">SUM(T217:T222)</f>
        <v>0.22625</v>
      </c>
      <c r="AR216" s="147" t="s">
        <v>136</v>
      </c>
      <c r="AT216" s="155" t="s">
        <v>74</v>
      </c>
      <c r="AU216" s="155" t="s">
        <v>80</v>
      </c>
      <c r="AY216" s="147" t="s">
        <v>127</v>
      </c>
      <c r="BK216" s="156" t="n">
        <f aca="false">SUM(BK217:BK222)</f>
        <v>0</v>
      </c>
    </row>
    <row r="217" s="27" customFormat="true" ht="16.5" hidden="false" customHeight="true" outlineLevel="0" collapsed="false">
      <c r="A217" s="22"/>
      <c r="B217" s="159"/>
      <c r="C217" s="160" t="s">
        <v>386</v>
      </c>
      <c r="D217" s="160" t="s">
        <v>130</v>
      </c>
      <c r="E217" s="161" t="s">
        <v>387</v>
      </c>
      <c r="F217" s="162" t="s">
        <v>388</v>
      </c>
      <c r="G217" s="163" t="s">
        <v>338</v>
      </c>
      <c r="H217" s="164" t="n">
        <v>1</v>
      </c>
      <c r="I217" s="165"/>
      <c r="J217" s="166" t="n">
        <f aca="false">ROUND(I217*H217,2)</f>
        <v>0</v>
      </c>
      <c r="K217" s="162" t="s">
        <v>134</v>
      </c>
      <c r="L217" s="23"/>
      <c r="M217" s="167"/>
      <c r="N217" s="168" t="s">
        <v>41</v>
      </c>
      <c r="O217" s="60"/>
      <c r="P217" s="169" t="n">
        <f aca="false">O217*H217</f>
        <v>0</v>
      </c>
      <c r="Q217" s="169" t="n">
        <v>0</v>
      </c>
      <c r="R217" s="169" t="n">
        <f aca="false">Q217*H217</f>
        <v>0</v>
      </c>
      <c r="S217" s="169" t="n">
        <v>0</v>
      </c>
      <c r="T217" s="170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1" t="s">
        <v>201</v>
      </c>
      <c r="AT217" s="171" t="s">
        <v>130</v>
      </c>
      <c r="AU217" s="171" t="s">
        <v>136</v>
      </c>
      <c r="AY217" s="3" t="s">
        <v>127</v>
      </c>
      <c r="BE217" s="172" t="n">
        <f aca="false">IF(N217="základní",J217,0)</f>
        <v>0</v>
      </c>
      <c r="BF217" s="172" t="n">
        <f aca="false">IF(N217="snížená",J217,0)</f>
        <v>0</v>
      </c>
      <c r="BG217" s="172" t="n">
        <f aca="false">IF(N217="zákl. přenesená",J217,0)</f>
        <v>0</v>
      </c>
      <c r="BH217" s="172" t="n">
        <f aca="false">IF(N217="sníž. přenesená",J217,0)</f>
        <v>0</v>
      </c>
      <c r="BI217" s="172" t="n">
        <f aca="false">IF(N217="nulová",J217,0)</f>
        <v>0</v>
      </c>
      <c r="BJ217" s="3" t="s">
        <v>136</v>
      </c>
      <c r="BK217" s="172" t="n">
        <f aca="false">ROUND(I217*H217,2)</f>
        <v>0</v>
      </c>
      <c r="BL217" s="3" t="s">
        <v>201</v>
      </c>
      <c r="BM217" s="171" t="s">
        <v>389</v>
      </c>
    </row>
    <row r="218" s="27" customFormat="true" ht="24.15" hidden="false" customHeight="true" outlineLevel="0" collapsed="false">
      <c r="A218" s="22"/>
      <c r="B218" s="159"/>
      <c r="C218" s="160" t="s">
        <v>390</v>
      </c>
      <c r="D218" s="160" t="s">
        <v>130</v>
      </c>
      <c r="E218" s="161" t="s">
        <v>391</v>
      </c>
      <c r="F218" s="162" t="s">
        <v>392</v>
      </c>
      <c r="G218" s="163" t="s">
        <v>178</v>
      </c>
      <c r="H218" s="164" t="n">
        <v>1</v>
      </c>
      <c r="I218" s="165"/>
      <c r="J218" s="166" t="n">
        <f aca="false">ROUND(I218*H218,2)</f>
        <v>0</v>
      </c>
      <c r="K218" s="162" t="s">
        <v>134</v>
      </c>
      <c r="L218" s="23"/>
      <c r="M218" s="167"/>
      <c r="N218" s="168" t="s">
        <v>41</v>
      </c>
      <c r="O218" s="60"/>
      <c r="P218" s="169" t="n">
        <f aca="false">O218*H218</f>
        <v>0</v>
      </c>
      <c r="Q218" s="169" t="n">
        <v>0.00017</v>
      </c>
      <c r="R218" s="169" t="n">
        <f aca="false">Q218*H218</f>
        <v>0.00017</v>
      </c>
      <c r="S218" s="169" t="n">
        <v>0.22625</v>
      </c>
      <c r="T218" s="170" t="n">
        <f aca="false">S218*H218</f>
        <v>0.22625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1" t="s">
        <v>201</v>
      </c>
      <c r="AT218" s="171" t="s">
        <v>130</v>
      </c>
      <c r="AU218" s="171" t="s">
        <v>136</v>
      </c>
      <c r="AY218" s="3" t="s">
        <v>127</v>
      </c>
      <c r="BE218" s="172" t="n">
        <f aca="false">IF(N218="základní",J218,0)</f>
        <v>0</v>
      </c>
      <c r="BF218" s="172" t="n">
        <f aca="false">IF(N218="snížená",J218,0)</f>
        <v>0</v>
      </c>
      <c r="BG218" s="172" t="n">
        <f aca="false">IF(N218="zákl. přenesená",J218,0)</f>
        <v>0</v>
      </c>
      <c r="BH218" s="172" t="n">
        <f aca="false">IF(N218="sníž. přenesená",J218,0)</f>
        <v>0</v>
      </c>
      <c r="BI218" s="172" t="n">
        <f aca="false">IF(N218="nulová",J218,0)</f>
        <v>0</v>
      </c>
      <c r="BJ218" s="3" t="s">
        <v>136</v>
      </c>
      <c r="BK218" s="172" t="n">
        <f aca="false">ROUND(I218*H218,2)</f>
        <v>0</v>
      </c>
      <c r="BL218" s="3" t="s">
        <v>201</v>
      </c>
      <c r="BM218" s="171" t="s">
        <v>393</v>
      </c>
    </row>
    <row r="219" s="27" customFormat="true" ht="24.15" hidden="false" customHeight="true" outlineLevel="0" collapsed="false">
      <c r="A219" s="22"/>
      <c r="B219" s="159"/>
      <c r="C219" s="160" t="s">
        <v>394</v>
      </c>
      <c r="D219" s="160" t="s">
        <v>130</v>
      </c>
      <c r="E219" s="161" t="s">
        <v>395</v>
      </c>
      <c r="F219" s="162" t="s">
        <v>396</v>
      </c>
      <c r="G219" s="163" t="s">
        <v>338</v>
      </c>
      <c r="H219" s="164" t="n">
        <v>1</v>
      </c>
      <c r="I219" s="165"/>
      <c r="J219" s="166" t="n">
        <f aca="false">ROUND(I219*H219,2)</f>
        <v>0</v>
      </c>
      <c r="K219" s="162" t="s">
        <v>134</v>
      </c>
      <c r="L219" s="23"/>
      <c r="M219" s="167"/>
      <c r="N219" s="168" t="s">
        <v>41</v>
      </c>
      <c r="O219" s="60"/>
      <c r="P219" s="169" t="n">
        <f aca="false">O219*H219</f>
        <v>0</v>
      </c>
      <c r="Q219" s="169" t="n">
        <v>0.00249</v>
      </c>
      <c r="R219" s="169" t="n">
        <f aca="false">Q219*H219</f>
        <v>0.00249</v>
      </c>
      <c r="S219" s="169" t="n">
        <v>0</v>
      </c>
      <c r="T219" s="170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1" t="s">
        <v>201</v>
      </c>
      <c r="AT219" s="171" t="s">
        <v>130</v>
      </c>
      <c r="AU219" s="171" t="s">
        <v>136</v>
      </c>
      <c r="AY219" s="3" t="s">
        <v>127</v>
      </c>
      <c r="BE219" s="172" t="n">
        <f aca="false">IF(N219="základní",J219,0)</f>
        <v>0</v>
      </c>
      <c r="BF219" s="172" t="n">
        <f aca="false">IF(N219="snížená",J219,0)</f>
        <v>0</v>
      </c>
      <c r="BG219" s="172" t="n">
        <f aca="false">IF(N219="zákl. přenesená",J219,0)</f>
        <v>0</v>
      </c>
      <c r="BH219" s="172" t="n">
        <f aca="false">IF(N219="sníž. přenesená",J219,0)</f>
        <v>0</v>
      </c>
      <c r="BI219" s="172" t="n">
        <f aca="false">IF(N219="nulová",J219,0)</f>
        <v>0</v>
      </c>
      <c r="BJ219" s="3" t="s">
        <v>136</v>
      </c>
      <c r="BK219" s="172" t="n">
        <f aca="false">ROUND(I219*H219,2)</f>
        <v>0</v>
      </c>
      <c r="BL219" s="3" t="s">
        <v>201</v>
      </c>
      <c r="BM219" s="171" t="s">
        <v>397</v>
      </c>
    </row>
    <row r="220" s="27" customFormat="true" ht="24.15" hidden="false" customHeight="true" outlineLevel="0" collapsed="false">
      <c r="A220" s="22"/>
      <c r="B220" s="159"/>
      <c r="C220" s="160" t="s">
        <v>398</v>
      </c>
      <c r="D220" s="160" t="s">
        <v>130</v>
      </c>
      <c r="E220" s="161" t="s">
        <v>399</v>
      </c>
      <c r="F220" s="162" t="s">
        <v>400</v>
      </c>
      <c r="G220" s="163" t="s">
        <v>178</v>
      </c>
      <c r="H220" s="164" t="n">
        <v>1</v>
      </c>
      <c r="I220" s="165"/>
      <c r="J220" s="166" t="n">
        <f aca="false">ROUND(I220*H220,2)</f>
        <v>0</v>
      </c>
      <c r="K220" s="162" t="s">
        <v>134</v>
      </c>
      <c r="L220" s="23"/>
      <c r="M220" s="167"/>
      <c r="N220" s="168" t="s">
        <v>41</v>
      </c>
      <c r="O220" s="60"/>
      <c r="P220" s="169" t="n">
        <f aca="false">O220*H220</f>
        <v>0</v>
      </c>
      <c r="Q220" s="169" t="n">
        <v>0</v>
      </c>
      <c r="R220" s="169" t="n">
        <f aca="false">Q220*H220</f>
        <v>0</v>
      </c>
      <c r="S220" s="169" t="n">
        <v>0</v>
      </c>
      <c r="T220" s="170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201</v>
      </c>
      <c r="AT220" s="171" t="s">
        <v>130</v>
      </c>
      <c r="AU220" s="171" t="s">
        <v>136</v>
      </c>
      <c r="AY220" s="3" t="s">
        <v>127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136</v>
      </c>
      <c r="BK220" s="172" t="n">
        <f aca="false">ROUND(I220*H220,2)</f>
        <v>0</v>
      </c>
      <c r="BL220" s="3" t="s">
        <v>201</v>
      </c>
      <c r="BM220" s="171" t="s">
        <v>401</v>
      </c>
    </row>
    <row r="221" s="27" customFormat="true" ht="21.75" hidden="false" customHeight="true" outlineLevel="0" collapsed="false">
      <c r="A221" s="22"/>
      <c r="B221" s="159"/>
      <c r="C221" s="160" t="s">
        <v>402</v>
      </c>
      <c r="D221" s="160" t="s">
        <v>130</v>
      </c>
      <c r="E221" s="161" t="s">
        <v>403</v>
      </c>
      <c r="F221" s="162" t="s">
        <v>404</v>
      </c>
      <c r="G221" s="163" t="s">
        <v>178</v>
      </c>
      <c r="H221" s="164" t="n">
        <v>1</v>
      </c>
      <c r="I221" s="165"/>
      <c r="J221" s="166" t="n">
        <f aca="false">ROUND(I221*H221,2)</f>
        <v>0</v>
      </c>
      <c r="K221" s="162"/>
      <c r="L221" s="23"/>
      <c r="M221" s="167"/>
      <c r="N221" s="168" t="s">
        <v>41</v>
      </c>
      <c r="O221" s="60"/>
      <c r="P221" s="169" t="n">
        <f aca="false">O221*H221</f>
        <v>0</v>
      </c>
      <c r="Q221" s="169" t="n">
        <v>0</v>
      </c>
      <c r="R221" s="169" t="n">
        <f aca="false">Q221*H221</f>
        <v>0</v>
      </c>
      <c r="S221" s="169" t="n">
        <v>0</v>
      </c>
      <c r="T221" s="170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1" t="s">
        <v>201</v>
      </c>
      <c r="AT221" s="171" t="s">
        <v>130</v>
      </c>
      <c r="AU221" s="171" t="s">
        <v>136</v>
      </c>
      <c r="AY221" s="3" t="s">
        <v>127</v>
      </c>
      <c r="BE221" s="172" t="n">
        <f aca="false">IF(N221="základní",J221,0)</f>
        <v>0</v>
      </c>
      <c r="BF221" s="172" t="n">
        <f aca="false">IF(N221="snížená",J221,0)</f>
        <v>0</v>
      </c>
      <c r="BG221" s="172" t="n">
        <f aca="false">IF(N221="zákl. přenesená",J221,0)</f>
        <v>0</v>
      </c>
      <c r="BH221" s="172" t="n">
        <f aca="false">IF(N221="sníž. přenesená",J221,0)</f>
        <v>0</v>
      </c>
      <c r="BI221" s="172" t="n">
        <f aca="false">IF(N221="nulová",J221,0)</f>
        <v>0</v>
      </c>
      <c r="BJ221" s="3" t="s">
        <v>136</v>
      </c>
      <c r="BK221" s="172" t="n">
        <f aca="false">ROUND(I221*H221,2)</f>
        <v>0</v>
      </c>
      <c r="BL221" s="3" t="s">
        <v>201</v>
      </c>
      <c r="BM221" s="171" t="s">
        <v>405</v>
      </c>
    </row>
    <row r="222" s="27" customFormat="true" ht="24.15" hidden="false" customHeight="true" outlineLevel="0" collapsed="false">
      <c r="A222" s="22"/>
      <c r="B222" s="159"/>
      <c r="C222" s="160" t="s">
        <v>406</v>
      </c>
      <c r="D222" s="160" t="s">
        <v>130</v>
      </c>
      <c r="E222" s="161" t="s">
        <v>407</v>
      </c>
      <c r="F222" s="162" t="s">
        <v>408</v>
      </c>
      <c r="G222" s="163" t="s">
        <v>286</v>
      </c>
      <c r="H222" s="192"/>
      <c r="I222" s="165"/>
      <c r="J222" s="166" t="n">
        <f aca="false">ROUND(I222*H222,2)</f>
        <v>0</v>
      </c>
      <c r="K222" s="162" t="s">
        <v>134</v>
      </c>
      <c r="L222" s="23"/>
      <c r="M222" s="167"/>
      <c r="N222" s="168" t="s">
        <v>41</v>
      </c>
      <c r="O222" s="60"/>
      <c r="P222" s="169" t="n">
        <f aca="false">O222*H222</f>
        <v>0</v>
      </c>
      <c r="Q222" s="169" t="n">
        <v>0</v>
      </c>
      <c r="R222" s="169" t="n">
        <f aca="false">Q222*H222</f>
        <v>0</v>
      </c>
      <c r="S222" s="169" t="n">
        <v>0</v>
      </c>
      <c r="T222" s="170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1" t="s">
        <v>201</v>
      </c>
      <c r="AT222" s="171" t="s">
        <v>130</v>
      </c>
      <c r="AU222" s="171" t="s">
        <v>136</v>
      </c>
      <c r="AY222" s="3" t="s">
        <v>127</v>
      </c>
      <c r="BE222" s="172" t="n">
        <f aca="false">IF(N222="základní",J222,0)</f>
        <v>0</v>
      </c>
      <c r="BF222" s="172" t="n">
        <f aca="false">IF(N222="snížená",J222,0)</f>
        <v>0</v>
      </c>
      <c r="BG222" s="172" t="n">
        <f aca="false">IF(N222="zákl. přenesená",J222,0)</f>
        <v>0</v>
      </c>
      <c r="BH222" s="172" t="n">
        <f aca="false">IF(N222="sníž. přenesená",J222,0)</f>
        <v>0</v>
      </c>
      <c r="BI222" s="172" t="n">
        <f aca="false">IF(N222="nulová",J222,0)</f>
        <v>0</v>
      </c>
      <c r="BJ222" s="3" t="s">
        <v>136</v>
      </c>
      <c r="BK222" s="172" t="n">
        <f aca="false">ROUND(I222*H222,2)</f>
        <v>0</v>
      </c>
      <c r="BL222" s="3" t="s">
        <v>201</v>
      </c>
      <c r="BM222" s="171" t="s">
        <v>409</v>
      </c>
    </row>
    <row r="223" s="145" customFormat="true" ht="22.8" hidden="false" customHeight="true" outlineLevel="0" collapsed="false">
      <c r="B223" s="146"/>
      <c r="D223" s="147" t="s">
        <v>74</v>
      </c>
      <c r="E223" s="157" t="s">
        <v>410</v>
      </c>
      <c r="F223" s="157" t="s">
        <v>411</v>
      </c>
      <c r="I223" s="149"/>
      <c r="J223" s="158" t="n">
        <f aca="false">BK223</f>
        <v>0</v>
      </c>
      <c r="L223" s="146"/>
      <c r="M223" s="151"/>
      <c r="N223" s="152"/>
      <c r="O223" s="152"/>
      <c r="P223" s="153" t="n">
        <f aca="false">SUM(P224:P231)</f>
        <v>0</v>
      </c>
      <c r="Q223" s="152"/>
      <c r="R223" s="153" t="n">
        <f aca="false">SUM(R224:R231)</f>
        <v>0.00174</v>
      </c>
      <c r="S223" s="152"/>
      <c r="T223" s="154" t="n">
        <f aca="false">SUM(T224:T231)</f>
        <v>0.00355</v>
      </c>
      <c r="AR223" s="147" t="s">
        <v>136</v>
      </c>
      <c r="AT223" s="155" t="s">
        <v>74</v>
      </c>
      <c r="AU223" s="155" t="s">
        <v>80</v>
      </c>
      <c r="AY223" s="147" t="s">
        <v>127</v>
      </c>
      <c r="BK223" s="156" t="n">
        <f aca="false">SUM(BK224:BK231)</f>
        <v>0</v>
      </c>
    </row>
    <row r="224" s="27" customFormat="true" ht="24.15" hidden="false" customHeight="true" outlineLevel="0" collapsed="false">
      <c r="A224" s="22"/>
      <c r="B224" s="159"/>
      <c r="C224" s="160" t="s">
        <v>412</v>
      </c>
      <c r="D224" s="160" t="s">
        <v>130</v>
      </c>
      <c r="E224" s="161" t="s">
        <v>413</v>
      </c>
      <c r="F224" s="162" t="s">
        <v>414</v>
      </c>
      <c r="G224" s="163" t="s">
        <v>178</v>
      </c>
      <c r="H224" s="164" t="n">
        <v>1</v>
      </c>
      <c r="I224" s="165"/>
      <c r="J224" s="166" t="n">
        <f aca="false">ROUND(I224*H224,2)</f>
        <v>0</v>
      </c>
      <c r="K224" s="162" t="s">
        <v>134</v>
      </c>
      <c r="L224" s="23"/>
      <c r="M224" s="167"/>
      <c r="N224" s="168" t="s">
        <v>41</v>
      </c>
      <c r="O224" s="60"/>
      <c r="P224" s="169" t="n">
        <f aca="false">O224*H224</f>
        <v>0</v>
      </c>
      <c r="Q224" s="169" t="n">
        <v>4E-005</v>
      </c>
      <c r="R224" s="169" t="n">
        <f aca="false">Q224*H224</f>
        <v>4E-005</v>
      </c>
      <c r="S224" s="169" t="n">
        <v>0.00045</v>
      </c>
      <c r="T224" s="170" t="n">
        <f aca="false">S224*H224</f>
        <v>0.00045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201</v>
      </c>
      <c r="AT224" s="171" t="s">
        <v>130</v>
      </c>
      <c r="AU224" s="171" t="s">
        <v>136</v>
      </c>
      <c r="AY224" s="3" t="s">
        <v>127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136</v>
      </c>
      <c r="BK224" s="172" t="n">
        <f aca="false">ROUND(I224*H224,2)</f>
        <v>0</v>
      </c>
      <c r="BL224" s="3" t="s">
        <v>201</v>
      </c>
      <c r="BM224" s="171" t="s">
        <v>415</v>
      </c>
    </row>
    <row r="225" s="27" customFormat="true" ht="24.15" hidden="false" customHeight="true" outlineLevel="0" collapsed="false">
      <c r="A225" s="22"/>
      <c r="B225" s="159"/>
      <c r="C225" s="160" t="s">
        <v>416</v>
      </c>
      <c r="D225" s="160" t="s">
        <v>130</v>
      </c>
      <c r="E225" s="161" t="s">
        <v>417</v>
      </c>
      <c r="F225" s="162" t="s">
        <v>418</v>
      </c>
      <c r="G225" s="163" t="s">
        <v>178</v>
      </c>
      <c r="H225" s="164" t="n">
        <v>2</v>
      </c>
      <c r="I225" s="165"/>
      <c r="J225" s="166" t="n">
        <f aca="false">ROUND(I225*H225,2)</f>
        <v>0</v>
      </c>
      <c r="K225" s="162" t="s">
        <v>134</v>
      </c>
      <c r="L225" s="23"/>
      <c r="M225" s="167"/>
      <c r="N225" s="168" t="s">
        <v>41</v>
      </c>
      <c r="O225" s="60"/>
      <c r="P225" s="169" t="n">
        <f aca="false">O225*H225</f>
        <v>0</v>
      </c>
      <c r="Q225" s="169" t="n">
        <v>9E-005</v>
      </c>
      <c r="R225" s="169" t="n">
        <f aca="false">Q225*H225</f>
        <v>0.00018</v>
      </c>
      <c r="S225" s="169" t="n">
        <v>0.00045</v>
      </c>
      <c r="T225" s="170" t="n">
        <f aca="false">S225*H225</f>
        <v>0.0009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1" t="s">
        <v>201</v>
      </c>
      <c r="AT225" s="171" t="s">
        <v>130</v>
      </c>
      <c r="AU225" s="171" t="s">
        <v>136</v>
      </c>
      <c r="AY225" s="3" t="s">
        <v>127</v>
      </c>
      <c r="BE225" s="172" t="n">
        <f aca="false">IF(N225="základní",J225,0)</f>
        <v>0</v>
      </c>
      <c r="BF225" s="172" t="n">
        <f aca="false">IF(N225="snížená",J225,0)</f>
        <v>0</v>
      </c>
      <c r="BG225" s="172" t="n">
        <f aca="false">IF(N225="zákl. přenesená",J225,0)</f>
        <v>0</v>
      </c>
      <c r="BH225" s="172" t="n">
        <f aca="false">IF(N225="sníž. přenesená",J225,0)</f>
        <v>0</v>
      </c>
      <c r="BI225" s="172" t="n">
        <f aca="false">IF(N225="nulová",J225,0)</f>
        <v>0</v>
      </c>
      <c r="BJ225" s="3" t="s">
        <v>136</v>
      </c>
      <c r="BK225" s="172" t="n">
        <f aca="false">ROUND(I225*H225,2)</f>
        <v>0</v>
      </c>
      <c r="BL225" s="3" t="s">
        <v>201</v>
      </c>
      <c r="BM225" s="171" t="s">
        <v>419</v>
      </c>
    </row>
    <row r="226" s="27" customFormat="true" ht="24.15" hidden="false" customHeight="true" outlineLevel="0" collapsed="false">
      <c r="A226" s="22"/>
      <c r="B226" s="159"/>
      <c r="C226" s="160" t="s">
        <v>420</v>
      </c>
      <c r="D226" s="160" t="s">
        <v>130</v>
      </c>
      <c r="E226" s="161" t="s">
        <v>421</v>
      </c>
      <c r="F226" s="162" t="s">
        <v>422</v>
      </c>
      <c r="G226" s="163" t="s">
        <v>178</v>
      </c>
      <c r="H226" s="164" t="n">
        <v>2</v>
      </c>
      <c r="I226" s="165"/>
      <c r="J226" s="166" t="n">
        <f aca="false">ROUND(I226*H226,2)</f>
        <v>0</v>
      </c>
      <c r="K226" s="162" t="s">
        <v>134</v>
      </c>
      <c r="L226" s="23"/>
      <c r="M226" s="167"/>
      <c r="N226" s="168" t="s">
        <v>41</v>
      </c>
      <c r="O226" s="60"/>
      <c r="P226" s="169" t="n">
        <f aca="false">O226*H226</f>
        <v>0</v>
      </c>
      <c r="Q226" s="169" t="n">
        <v>0.00013</v>
      </c>
      <c r="R226" s="169" t="n">
        <f aca="false">Q226*H226</f>
        <v>0.00026</v>
      </c>
      <c r="S226" s="169" t="n">
        <v>0.0011</v>
      </c>
      <c r="T226" s="170" t="n">
        <f aca="false">S226*H226</f>
        <v>0.0022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1" t="s">
        <v>201</v>
      </c>
      <c r="AT226" s="171" t="s">
        <v>130</v>
      </c>
      <c r="AU226" s="171" t="s">
        <v>136</v>
      </c>
      <c r="AY226" s="3" t="s">
        <v>127</v>
      </c>
      <c r="BE226" s="172" t="n">
        <f aca="false">IF(N226="základní",J226,0)</f>
        <v>0</v>
      </c>
      <c r="BF226" s="172" t="n">
        <f aca="false">IF(N226="snížená",J226,0)</f>
        <v>0</v>
      </c>
      <c r="BG226" s="172" t="n">
        <f aca="false">IF(N226="zákl. přenesená",J226,0)</f>
        <v>0</v>
      </c>
      <c r="BH226" s="172" t="n">
        <f aca="false">IF(N226="sníž. přenesená",J226,0)</f>
        <v>0</v>
      </c>
      <c r="BI226" s="172" t="n">
        <f aca="false">IF(N226="nulová",J226,0)</f>
        <v>0</v>
      </c>
      <c r="BJ226" s="3" t="s">
        <v>136</v>
      </c>
      <c r="BK226" s="172" t="n">
        <f aca="false">ROUND(I226*H226,2)</f>
        <v>0</v>
      </c>
      <c r="BL226" s="3" t="s">
        <v>201</v>
      </c>
      <c r="BM226" s="171" t="s">
        <v>423</v>
      </c>
    </row>
    <row r="227" s="27" customFormat="true" ht="24.15" hidden="false" customHeight="true" outlineLevel="0" collapsed="false">
      <c r="A227" s="22"/>
      <c r="B227" s="159"/>
      <c r="C227" s="160" t="s">
        <v>424</v>
      </c>
      <c r="D227" s="160" t="s">
        <v>130</v>
      </c>
      <c r="E227" s="161" t="s">
        <v>425</v>
      </c>
      <c r="F227" s="162" t="s">
        <v>426</v>
      </c>
      <c r="G227" s="163" t="s">
        <v>178</v>
      </c>
      <c r="H227" s="164" t="n">
        <v>1</v>
      </c>
      <c r="I227" s="165"/>
      <c r="J227" s="166" t="n">
        <f aca="false">ROUND(I227*H227,2)</f>
        <v>0</v>
      </c>
      <c r="K227" s="162" t="s">
        <v>134</v>
      </c>
      <c r="L227" s="23"/>
      <c r="M227" s="167"/>
      <c r="N227" s="168" t="s">
        <v>41</v>
      </c>
      <c r="O227" s="60"/>
      <c r="P227" s="169" t="n">
        <f aca="false">O227*H227</f>
        <v>0</v>
      </c>
      <c r="Q227" s="169" t="n">
        <v>3E-005</v>
      </c>
      <c r="R227" s="169" t="n">
        <f aca="false">Q227*H227</f>
        <v>3E-005</v>
      </c>
      <c r="S227" s="169" t="n">
        <v>0</v>
      </c>
      <c r="T227" s="170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201</v>
      </c>
      <c r="AT227" s="171" t="s">
        <v>130</v>
      </c>
      <c r="AU227" s="171" t="s">
        <v>136</v>
      </c>
      <c r="AY227" s="3" t="s">
        <v>127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136</v>
      </c>
      <c r="BK227" s="172" t="n">
        <f aca="false">ROUND(I227*H227,2)</f>
        <v>0</v>
      </c>
      <c r="BL227" s="3" t="s">
        <v>201</v>
      </c>
      <c r="BM227" s="171" t="s">
        <v>427</v>
      </c>
    </row>
    <row r="228" s="27" customFormat="true" ht="21.75" hidden="false" customHeight="true" outlineLevel="0" collapsed="false">
      <c r="A228" s="22"/>
      <c r="B228" s="159"/>
      <c r="C228" s="160" t="s">
        <v>428</v>
      </c>
      <c r="D228" s="160" t="s">
        <v>130</v>
      </c>
      <c r="E228" s="161" t="s">
        <v>429</v>
      </c>
      <c r="F228" s="162" t="s">
        <v>430</v>
      </c>
      <c r="G228" s="163" t="s">
        <v>178</v>
      </c>
      <c r="H228" s="164" t="n">
        <v>2</v>
      </c>
      <c r="I228" s="165"/>
      <c r="J228" s="166" t="n">
        <f aca="false">ROUND(I228*H228,2)</f>
        <v>0</v>
      </c>
      <c r="K228" s="162" t="s">
        <v>134</v>
      </c>
      <c r="L228" s="23"/>
      <c r="M228" s="167"/>
      <c r="N228" s="168" t="s">
        <v>41</v>
      </c>
      <c r="O228" s="60"/>
      <c r="P228" s="169" t="n">
        <f aca="false">O228*H228</f>
        <v>0</v>
      </c>
      <c r="Q228" s="169" t="n">
        <v>8E-005</v>
      </c>
      <c r="R228" s="169" t="n">
        <f aca="false">Q228*H228</f>
        <v>0.00016</v>
      </c>
      <c r="S228" s="169" t="n">
        <v>0</v>
      </c>
      <c r="T228" s="170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201</v>
      </c>
      <c r="AT228" s="171" t="s">
        <v>130</v>
      </c>
      <c r="AU228" s="171" t="s">
        <v>136</v>
      </c>
      <c r="AY228" s="3" t="s">
        <v>127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136</v>
      </c>
      <c r="BK228" s="172" t="n">
        <f aca="false">ROUND(I228*H228,2)</f>
        <v>0</v>
      </c>
      <c r="BL228" s="3" t="s">
        <v>201</v>
      </c>
      <c r="BM228" s="171" t="s">
        <v>431</v>
      </c>
    </row>
    <row r="229" s="27" customFormat="true" ht="21.75" hidden="false" customHeight="true" outlineLevel="0" collapsed="false">
      <c r="A229" s="22"/>
      <c r="B229" s="159"/>
      <c r="C229" s="160" t="s">
        <v>432</v>
      </c>
      <c r="D229" s="160" t="s">
        <v>130</v>
      </c>
      <c r="E229" s="161" t="s">
        <v>433</v>
      </c>
      <c r="F229" s="162" t="s">
        <v>434</v>
      </c>
      <c r="G229" s="163" t="s">
        <v>178</v>
      </c>
      <c r="H229" s="164" t="n">
        <v>1</v>
      </c>
      <c r="I229" s="165"/>
      <c r="J229" s="166" t="n">
        <f aca="false">ROUND(I229*H229,2)</f>
        <v>0</v>
      </c>
      <c r="K229" s="162" t="s">
        <v>134</v>
      </c>
      <c r="L229" s="23"/>
      <c r="M229" s="167"/>
      <c r="N229" s="168" t="s">
        <v>41</v>
      </c>
      <c r="O229" s="60"/>
      <c r="P229" s="169" t="n">
        <f aca="false">O229*H229</f>
        <v>0</v>
      </c>
      <c r="Q229" s="169" t="n">
        <v>0.0005</v>
      </c>
      <c r="R229" s="169" t="n">
        <f aca="false">Q229*H229</f>
        <v>0.0005</v>
      </c>
      <c r="S229" s="169" t="n">
        <v>0</v>
      </c>
      <c r="T229" s="170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1" t="s">
        <v>201</v>
      </c>
      <c r="AT229" s="171" t="s">
        <v>130</v>
      </c>
      <c r="AU229" s="171" t="s">
        <v>136</v>
      </c>
      <c r="AY229" s="3" t="s">
        <v>127</v>
      </c>
      <c r="BE229" s="172" t="n">
        <f aca="false">IF(N229="základní",J229,0)</f>
        <v>0</v>
      </c>
      <c r="BF229" s="172" t="n">
        <f aca="false">IF(N229="snížená",J229,0)</f>
        <v>0</v>
      </c>
      <c r="BG229" s="172" t="n">
        <f aca="false">IF(N229="zákl. přenesená",J229,0)</f>
        <v>0</v>
      </c>
      <c r="BH229" s="172" t="n">
        <f aca="false">IF(N229="sníž. přenesená",J229,0)</f>
        <v>0</v>
      </c>
      <c r="BI229" s="172" t="n">
        <f aca="false">IF(N229="nulová",J229,0)</f>
        <v>0</v>
      </c>
      <c r="BJ229" s="3" t="s">
        <v>136</v>
      </c>
      <c r="BK229" s="172" t="n">
        <f aca="false">ROUND(I229*H229,2)</f>
        <v>0</v>
      </c>
      <c r="BL229" s="3" t="s">
        <v>201</v>
      </c>
      <c r="BM229" s="171" t="s">
        <v>435</v>
      </c>
    </row>
    <row r="230" s="27" customFormat="true" ht="24.15" hidden="false" customHeight="true" outlineLevel="0" collapsed="false">
      <c r="A230" s="22"/>
      <c r="B230" s="159"/>
      <c r="C230" s="160" t="s">
        <v>436</v>
      </c>
      <c r="D230" s="160" t="s">
        <v>130</v>
      </c>
      <c r="E230" s="161" t="s">
        <v>437</v>
      </c>
      <c r="F230" s="162" t="s">
        <v>438</v>
      </c>
      <c r="G230" s="163" t="s">
        <v>178</v>
      </c>
      <c r="H230" s="164" t="n">
        <v>1</v>
      </c>
      <c r="I230" s="165"/>
      <c r="J230" s="166" t="n">
        <f aca="false">ROUND(I230*H230,2)</f>
        <v>0</v>
      </c>
      <c r="K230" s="162" t="s">
        <v>134</v>
      </c>
      <c r="L230" s="23"/>
      <c r="M230" s="167"/>
      <c r="N230" s="168" t="s">
        <v>41</v>
      </c>
      <c r="O230" s="60"/>
      <c r="P230" s="169" t="n">
        <f aca="false">O230*H230</f>
        <v>0</v>
      </c>
      <c r="Q230" s="169" t="n">
        <v>0.00057</v>
      </c>
      <c r="R230" s="169" t="n">
        <f aca="false">Q230*H230</f>
        <v>0.00057</v>
      </c>
      <c r="S230" s="169" t="n">
        <v>0</v>
      </c>
      <c r="T230" s="170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1" t="s">
        <v>201</v>
      </c>
      <c r="AT230" s="171" t="s">
        <v>130</v>
      </c>
      <c r="AU230" s="171" t="s">
        <v>136</v>
      </c>
      <c r="AY230" s="3" t="s">
        <v>127</v>
      </c>
      <c r="BE230" s="172" t="n">
        <f aca="false">IF(N230="základní",J230,0)</f>
        <v>0</v>
      </c>
      <c r="BF230" s="172" t="n">
        <f aca="false">IF(N230="snížená",J230,0)</f>
        <v>0</v>
      </c>
      <c r="BG230" s="172" t="n">
        <f aca="false">IF(N230="zákl. přenesená",J230,0)</f>
        <v>0</v>
      </c>
      <c r="BH230" s="172" t="n">
        <f aca="false">IF(N230="sníž. přenesená",J230,0)</f>
        <v>0</v>
      </c>
      <c r="BI230" s="172" t="n">
        <f aca="false">IF(N230="nulová",J230,0)</f>
        <v>0</v>
      </c>
      <c r="BJ230" s="3" t="s">
        <v>136</v>
      </c>
      <c r="BK230" s="172" t="n">
        <f aca="false">ROUND(I230*H230,2)</f>
        <v>0</v>
      </c>
      <c r="BL230" s="3" t="s">
        <v>201</v>
      </c>
      <c r="BM230" s="171" t="s">
        <v>439</v>
      </c>
    </row>
    <row r="231" s="27" customFormat="true" ht="24.15" hidden="false" customHeight="true" outlineLevel="0" collapsed="false">
      <c r="A231" s="22"/>
      <c r="B231" s="159"/>
      <c r="C231" s="160" t="s">
        <v>440</v>
      </c>
      <c r="D231" s="160" t="s">
        <v>130</v>
      </c>
      <c r="E231" s="161" t="s">
        <v>441</v>
      </c>
      <c r="F231" s="162" t="s">
        <v>442</v>
      </c>
      <c r="G231" s="163" t="s">
        <v>286</v>
      </c>
      <c r="H231" s="192"/>
      <c r="I231" s="165"/>
      <c r="J231" s="166" t="n">
        <f aca="false">ROUND(I231*H231,2)</f>
        <v>0</v>
      </c>
      <c r="K231" s="162" t="s">
        <v>134</v>
      </c>
      <c r="L231" s="23"/>
      <c r="M231" s="167"/>
      <c r="N231" s="168" t="s">
        <v>41</v>
      </c>
      <c r="O231" s="60"/>
      <c r="P231" s="169" t="n">
        <f aca="false">O231*H231</f>
        <v>0</v>
      </c>
      <c r="Q231" s="169" t="n">
        <v>0</v>
      </c>
      <c r="R231" s="169" t="n">
        <f aca="false">Q231*H231</f>
        <v>0</v>
      </c>
      <c r="S231" s="169" t="n">
        <v>0</v>
      </c>
      <c r="T231" s="170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1" t="s">
        <v>201</v>
      </c>
      <c r="AT231" s="171" t="s">
        <v>130</v>
      </c>
      <c r="AU231" s="171" t="s">
        <v>136</v>
      </c>
      <c r="AY231" s="3" t="s">
        <v>127</v>
      </c>
      <c r="BE231" s="172" t="n">
        <f aca="false">IF(N231="základní",J231,0)</f>
        <v>0</v>
      </c>
      <c r="BF231" s="172" t="n">
        <f aca="false">IF(N231="snížená",J231,0)</f>
        <v>0</v>
      </c>
      <c r="BG231" s="172" t="n">
        <f aca="false">IF(N231="zákl. přenesená",J231,0)</f>
        <v>0</v>
      </c>
      <c r="BH231" s="172" t="n">
        <f aca="false">IF(N231="sníž. přenesená",J231,0)</f>
        <v>0</v>
      </c>
      <c r="BI231" s="172" t="n">
        <f aca="false">IF(N231="nulová",J231,0)</f>
        <v>0</v>
      </c>
      <c r="BJ231" s="3" t="s">
        <v>136</v>
      </c>
      <c r="BK231" s="172" t="n">
        <f aca="false">ROUND(I231*H231,2)</f>
        <v>0</v>
      </c>
      <c r="BL231" s="3" t="s">
        <v>201</v>
      </c>
      <c r="BM231" s="171" t="s">
        <v>443</v>
      </c>
    </row>
    <row r="232" s="145" customFormat="true" ht="22.8" hidden="false" customHeight="true" outlineLevel="0" collapsed="false">
      <c r="B232" s="146"/>
      <c r="D232" s="147" t="s">
        <v>74</v>
      </c>
      <c r="E232" s="157" t="s">
        <v>444</v>
      </c>
      <c r="F232" s="157" t="s">
        <v>445</v>
      </c>
      <c r="I232" s="149"/>
      <c r="J232" s="158" t="n">
        <f aca="false">BK232</f>
        <v>0</v>
      </c>
      <c r="L232" s="146"/>
      <c r="M232" s="151"/>
      <c r="N232" s="152"/>
      <c r="O232" s="152"/>
      <c r="P232" s="153" t="n">
        <f aca="false">SUM(P233:P240)</f>
        <v>0</v>
      </c>
      <c r="Q232" s="152"/>
      <c r="R232" s="153" t="n">
        <f aca="false">SUM(R233:R240)</f>
        <v>0.0001</v>
      </c>
      <c r="S232" s="152"/>
      <c r="T232" s="154" t="n">
        <f aca="false">SUM(T233:T240)</f>
        <v>0.02493</v>
      </c>
      <c r="AR232" s="147" t="s">
        <v>136</v>
      </c>
      <c r="AT232" s="155" t="s">
        <v>74</v>
      </c>
      <c r="AU232" s="155" t="s">
        <v>80</v>
      </c>
      <c r="AY232" s="147" t="s">
        <v>127</v>
      </c>
      <c r="BK232" s="156" t="n">
        <f aca="false">SUM(BK233:BK240)</f>
        <v>0</v>
      </c>
    </row>
    <row r="233" s="27" customFormat="true" ht="24.15" hidden="false" customHeight="true" outlineLevel="0" collapsed="false">
      <c r="A233" s="22"/>
      <c r="B233" s="159"/>
      <c r="C233" s="160" t="s">
        <v>446</v>
      </c>
      <c r="D233" s="160" t="s">
        <v>130</v>
      </c>
      <c r="E233" s="161" t="s">
        <v>447</v>
      </c>
      <c r="F233" s="162" t="s">
        <v>448</v>
      </c>
      <c r="G233" s="163" t="s">
        <v>178</v>
      </c>
      <c r="H233" s="164" t="n">
        <v>1</v>
      </c>
      <c r="I233" s="165"/>
      <c r="J233" s="166" t="n">
        <f aca="false">ROUND(I233*H233,2)</f>
        <v>0</v>
      </c>
      <c r="K233" s="162" t="s">
        <v>134</v>
      </c>
      <c r="L233" s="23"/>
      <c r="M233" s="167"/>
      <c r="N233" s="168" t="s">
        <v>41</v>
      </c>
      <c r="O233" s="60"/>
      <c r="P233" s="169" t="n">
        <f aca="false">O233*H233</f>
        <v>0</v>
      </c>
      <c r="Q233" s="169" t="n">
        <v>8E-005</v>
      </c>
      <c r="R233" s="169" t="n">
        <f aca="false">Q233*H233</f>
        <v>8E-005</v>
      </c>
      <c r="S233" s="169" t="n">
        <v>0.02493</v>
      </c>
      <c r="T233" s="170" t="n">
        <f aca="false">S233*H233</f>
        <v>0.02493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1" t="s">
        <v>201</v>
      </c>
      <c r="AT233" s="171" t="s">
        <v>130</v>
      </c>
      <c r="AU233" s="171" t="s">
        <v>136</v>
      </c>
      <c r="AY233" s="3" t="s">
        <v>127</v>
      </c>
      <c r="BE233" s="172" t="n">
        <f aca="false">IF(N233="základní",J233,0)</f>
        <v>0</v>
      </c>
      <c r="BF233" s="172" t="n">
        <f aca="false">IF(N233="snížená",J233,0)</f>
        <v>0</v>
      </c>
      <c r="BG233" s="172" t="n">
        <f aca="false">IF(N233="zákl. přenesená",J233,0)</f>
        <v>0</v>
      </c>
      <c r="BH233" s="172" t="n">
        <f aca="false">IF(N233="sníž. přenesená",J233,0)</f>
        <v>0</v>
      </c>
      <c r="BI233" s="172" t="n">
        <f aca="false">IF(N233="nulová",J233,0)</f>
        <v>0</v>
      </c>
      <c r="BJ233" s="3" t="s">
        <v>136</v>
      </c>
      <c r="BK233" s="172" t="n">
        <f aca="false">ROUND(I233*H233,2)</f>
        <v>0</v>
      </c>
      <c r="BL233" s="3" t="s">
        <v>201</v>
      </c>
      <c r="BM233" s="171" t="s">
        <v>449</v>
      </c>
    </row>
    <row r="234" s="27" customFormat="true" ht="21.75" hidden="false" customHeight="true" outlineLevel="0" collapsed="false">
      <c r="A234" s="22"/>
      <c r="B234" s="159"/>
      <c r="C234" s="160" t="s">
        <v>450</v>
      </c>
      <c r="D234" s="160" t="s">
        <v>130</v>
      </c>
      <c r="E234" s="161" t="s">
        <v>451</v>
      </c>
      <c r="F234" s="162" t="s">
        <v>452</v>
      </c>
      <c r="G234" s="163" t="s">
        <v>133</v>
      </c>
      <c r="H234" s="164" t="n">
        <v>3</v>
      </c>
      <c r="I234" s="165"/>
      <c r="J234" s="166" t="n">
        <f aca="false">ROUND(I234*H234,2)</f>
        <v>0</v>
      </c>
      <c r="K234" s="162" t="s">
        <v>134</v>
      </c>
      <c r="L234" s="23"/>
      <c r="M234" s="167"/>
      <c r="N234" s="168" t="s">
        <v>41</v>
      </c>
      <c r="O234" s="60"/>
      <c r="P234" s="169" t="n">
        <f aca="false">O234*H234</f>
        <v>0</v>
      </c>
      <c r="Q234" s="169" t="n">
        <v>0</v>
      </c>
      <c r="R234" s="169" t="n">
        <f aca="false">Q234*H234</f>
        <v>0</v>
      </c>
      <c r="S234" s="169" t="n">
        <v>0</v>
      </c>
      <c r="T234" s="170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1" t="s">
        <v>201</v>
      </c>
      <c r="AT234" s="171" t="s">
        <v>130</v>
      </c>
      <c r="AU234" s="171" t="s">
        <v>136</v>
      </c>
      <c r="AY234" s="3" t="s">
        <v>127</v>
      </c>
      <c r="BE234" s="172" t="n">
        <f aca="false">IF(N234="základní",J234,0)</f>
        <v>0</v>
      </c>
      <c r="BF234" s="172" t="n">
        <f aca="false">IF(N234="snížená",J234,0)</f>
        <v>0</v>
      </c>
      <c r="BG234" s="172" t="n">
        <f aca="false">IF(N234="zákl. přenesená",J234,0)</f>
        <v>0</v>
      </c>
      <c r="BH234" s="172" t="n">
        <f aca="false">IF(N234="sníž. přenesená",J234,0)</f>
        <v>0</v>
      </c>
      <c r="BI234" s="172" t="n">
        <f aca="false">IF(N234="nulová",J234,0)</f>
        <v>0</v>
      </c>
      <c r="BJ234" s="3" t="s">
        <v>136</v>
      </c>
      <c r="BK234" s="172" t="n">
        <f aca="false">ROUND(I234*H234,2)</f>
        <v>0</v>
      </c>
      <c r="BL234" s="3" t="s">
        <v>201</v>
      </c>
      <c r="BM234" s="171" t="s">
        <v>453</v>
      </c>
    </row>
    <row r="235" s="27" customFormat="true" ht="24.15" hidden="false" customHeight="true" outlineLevel="0" collapsed="false">
      <c r="A235" s="22"/>
      <c r="B235" s="159"/>
      <c r="C235" s="160" t="s">
        <v>454</v>
      </c>
      <c r="D235" s="160" t="s">
        <v>130</v>
      </c>
      <c r="E235" s="161" t="s">
        <v>455</v>
      </c>
      <c r="F235" s="162" t="s">
        <v>456</v>
      </c>
      <c r="G235" s="163" t="s">
        <v>133</v>
      </c>
      <c r="H235" s="164" t="n">
        <v>3</v>
      </c>
      <c r="I235" s="165"/>
      <c r="J235" s="166" t="n">
        <f aca="false">ROUND(I235*H235,2)</f>
        <v>0</v>
      </c>
      <c r="K235" s="162" t="s">
        <v>134</v>
      </c>
      <c r="L235" s="23"/>
      <c r="M235" s="167"/>
      <c r="N235" s="168" t="s">
        <v>41</v>
      </c>
      <c r="O235" s="60"/>
      <c r="P235" s="169" t="n">
        <f aca="false">O235*H235</f>
        <v>0</v>
      </c>
      <c r="Q235" s="169" t="n">
        <v>0</v>
      </c>
      <c r="R235" s="169" t="n">
        <f aca="false">Q235*H235</f>
        <v>0</v>
      </c>
      <c r="S235" s="169" t="n">
        <v>0</v>
      </c>
      <c r="T235" s="170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1" t="s">
        <v>201</v>
      </c>
      <c r="AT235" s="171" t="s">
        <v>130</v>
      </c>
      <c r="AU235" s="171" t="s">
        <v>136</v>
      </c>
      <c r="AY235" s="3" t="s">
        <v>127</v>
      </c>
      <c r="BE235" s="172" t="n">
        <f aca="false">IF(N235="základní",J235,0)</f>
        <v>0</v>
      </c>
      <c r="BF235" s="172" t="n">
        <f aca="false">IF(N235="snížená",J235,0)</f>
        <v>0</v>
      </c>
      <c r="BG235" s="172" t="n">
        <f aca="false">IF(N235="zákl. přenesená",J235,0)</f>
        <v>0</v>
      </c>
      <c r="BH235" s="172" t="n">
        <f aca="false">IF(N235="sníž. přenesená",J235,0)</f>
        <v>0</v>
      </c>
      <c r="BI235" s="172" t="n">
        <f aca="false">IF(N235="nulová",J235,0)</f>
        <v>0</v>
      </c>
      <c r="BJ235" s="3" t="s">
        <v>136</v>
      </c>
      <c r="BK235" s="172" t="n">
        <f aca="false">ROUND(I235*H235,2)</f>
        <v>0</v>
      </c>
      <c r="BL235" s="3" t="s">
        <v>201</v>
      </c>
      <c r="BM235" s="171" t="s">
        <v>457</v>
      </c>
    </row>
    <row r="236" s="27" customFormat="true" ht="16.5" hidden="false" customHeight="true" outlineLevel="0" collapsed="false">
      <c r="A236" s="22"/>
      <c r="B236" s="159"/>
      <c r="C236" s="160" t="s">
        <v>458</v>
      </c>
      <c r="D236" s="160" t="s">
        <v>130</v>
      </c>
      <c r="E236" s="161" t="s">
        <v>459</v>
      </c>
      <c r="F236" s="162" t="s">
        <v>460</v>
      </c>
      <c r="G236" s="163" t="s">
        <v>178</v>
      </c>
      <c r="H236" s="164" t="n">
        <v>1</v>
      </c>
      <c r="I236" s="165"/>
      <c r="J236" s="166" t="n">
        <f aca="false">ROUND(I236*H236,2)</f>
        <v>0</v>
      </c>
      <c r="K236" s="162" t="s">
        <v>134</v>
      </c>
      <c r="L236" s="23"/>
      <c r="M236" s="167"/>
      <c r="N236" s="168" t="s">
        <v>41</v>
      </c>
      <c r="O236" s="60"/>
      <c r="P236" s="169" t="n">
        <f aca="false">O236*H236</f>
        <v>0</v>
      </c>
      <c r="Q236" s="169" t="n">
        <v>0</v>
      </c>
      <c r="R236" s="169" t="n">
        <f aca="false">Q236*H236</f>
        <v>0</v>
      </c>
      <c r="S236" s="169" t="n">
        <v>0</v>
      </c>
      <c r="T236" s="170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1" t="s">
        <v>201</v>
      </c>
      <c r="AT236" s="171" t="s">
        <v>130</v>
      </c>
      <c r="AU236" s="171" t="s">
        <v>136</v>
      </c>
      <c r="AY236" s="3" t="s">
        <v>127</v>
      </c>
      <c r="BE236" s="172" t="n">
        <f aca="false">IF(N236="základní",J236,0)</f>
        <v>0</v>
      </c>
      <c r="BF236" s="172" t="n">
        <f aca="false">IF(N236="snížená",J236,0)</f>
        <v>0</v>
      </c>
      <c r="BG236" s="172" t="n">
        <f aca="false">IF(N236="zákl. přenesená",J236,0)</f>
        <v>0</v>
      </c>
      <c r="BH236" s="172" t="n">
        <f aca="false">IF(N236="sníž. přenesená",J236,0)</f>
        <v>0</v>
      </c>
      <c r="BI236" s="172" t="n">
        <f aca="false">IF(N236="nulová",J236,0)</f>
        <v>0</v>
      </c>
      <c r="BJ236" s="3" t="s">
        <v>136</v>
      </c>
      <c r="BK236" s="172" t="n">
        <f aca="false">ROUND(I236*H236,2)</f>
        <v>0</v>
      </c>
      <c r="BL236" s="3" t="s">
        <v>201</v>
      </c>
      <c r="BM236" s="171" t="s">
        <v>461</v>
      </c>
    </row>
    <row r="237" s="27" customFormat="true" ht="16.5" hidden="false" customHeight="true" outlineLevel="0" collapsed="false">
      <c r="A237" s="22"/>
      <c r="B237" s="159"/>
      <c r="C237" s="160" t="s">
        <v>462</v>
      </c>
      <c r="D237" s="160" t="s">
        <v>130</v>
      </c>
      <c r="E237" s="161" t="s">
        <v>463</v>
      </c>
      <c r="F237" s="162" t="s">
        <v>464</v>
      </c>
      <c r="G237" s="163" t="s">
        <v>133</v>
      </c>
      <c r="H237" s="164" t="n">
        <v>1</v>
      </c>
      <c r="I237" s="165"/>
      <c r="J237" s="166" t="n">
        <f aca="false">ROUND(I237*H237,2)</f>
        <v>0</v>
      </c>
      <c r="K237" s="162" t="s">
        <v>134</v>
      </c>
      <c r="L237" s="23"/>
      <c r="M237" s="167"/>
      <c r="N237" s="168" t="s">
        <v>41</v>
      </c>
      <c r="O237" s="60"/>
      <c r="P237" s="169" t="n">
        <f aca="false">O237*H237</f>
        <v>0</v>
      </c>
      <c r="Q237" s="169" t="n">
        <v>0</v>
      </c>
      <c r="R237" s="169" t="n">
        <f aca="false">Q237*H237</f>
        <v>0</v>
      </c>
      <c r="S237" s="169" t="n">
        <v>0</v>
      </c>
      <c r="T237" s="170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1" t="s">
        <v>201</v>
      </c>
      <c r="AT237" s="171" t="s">
        <v>130</v>
      </c>
      <c r="AU237" s="171" t="s">
        <v>136</v>
      </c>
      <c r="AY237" s="3" t="s">
        <v>127</v>
      </c>
      <c r="BE237" s="172" t="n">
        <f aca="false">IF(N237="základní",J237,0)</f>
        <v>0</v>
      </c>
      <c r="BF237" s="172" t="n">
        <f aca="false">IF(N237="snížená",J237,0)</f>
        <v>0</v>
      </c>
      <c r="BG237" s="172" t="n">
        <f aca="false">IF(N237="zákl. přenesená",J237,0)</f>
        <v>0</v>
      </c>
      <c r="BH237" s="172" t="n">
        <f aca="false">IF(N237="sníž. přenesená",J237,0)</f>
        <v>0</v>
      </c>
      <c r="BI237" s="172" t="n">
        <f aca="false">IF(N237="nulová",J237,0)</f>
        <v>0</v>
      </c>
      <c r="BJ237" s="3" t="s">
        <v>136</v>
      </c>
      <c r="BK237" s="172" t="n">
        <f aca="false">ROUND(I237*H237,2)</f>
        <v>0</v>
      </c>
      <c r="BL237" s="3" t="s">
        <v>201</v>
      </c>
      <c r="BM237" s="171" t="s">
        <v>465</v>
      </c>
    </row>
    <row r="238" s="27" customFormat="true" ht="24.15" hidden="false" customHeight="true" outlineLevel="0" collapsed="false">
      <c r="A238" s="22"/>
      <c r="B238" s="159"/>
      <c r="C238" s="160" t="s">
        <v>466</v>
      </c>
      <c r="D238" s="160" t="s">
        <v>130</v>
      </c>
      <c r="E238" s="161" t="s">
        <v>467</v>
      </c>
      <c r="F238" s="162" t="s">
        <v>468</v>
      </c>
      <c r="G238" s="163" t="s">
        <v>178</v>
      </c>
      <c r="H238" s="164" t="n">
        <v>1</v>
      </c>
      <c r="I238" s="165"/>
      <c r="J238" s="166" t="n">
        <f aca="false">ROUND(I238*H238,2)</f>
        <v>0</v>
      </c>
      <c r="K238" s="162" t="s">
        <v>134</v>
      </c>
      <c r="L238" s="23"/>
      <c r="M238" s="167"/>
      <c r="N238" s="168" t="s">
        <v>41</v>
      </c>
      <c r="O238" s="60"/>
      <c r="P238" s="169" t="n">
        <f aca="false">O238*H238</f>
        <v>0</v>
      </c>
      <c r="Q238" s="169" t="n">
        <v>2E-005</v>
      </c>
      <c r="R238" s="169" t="n">
        <f aca="false">Q238*H238</f>
        <v>2E-005</v>
      </c>
      <c r="S238" s="169" t="n">
        <v>0</v>
      </c>
      <c r="T238" s="170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1" t="s">
        <v>201</v>
      </c>
      <c r="AT238" s="171" t="s">
        <v>130</v>
      </c>
      <c r="AU238" s="171" t="s">
        <v>136</v>
      </c>
      <c r="AY238" s="3" t="s">
        <v>127</v>
      </c>
      <c r="BE238" s="172" t="n">
        <f aca="false">IF(N238="základní",J238,0)</f>
        <v>0</v>
      </c>
      <c r="BF238" s="172" t="n">
        <f aca="false">IF(N238="snížená",J238,0)</f>
        <v>0</v>
      </c>
      <c r="BG238" s="172" t="n">
        <f aca="false">IF(N238="zákl. přenesená",J238,0)</f>
        <v>0</v>
      </c>
      <c r="BH238" s="172" t="n">
        <f aca="false">IF(N238="sníž. přenesená",J238,0)</f>
        <v>0</v>
      </c>
      <c r="BI238" s="172" t="n">
        <f aca="false">IF(N238="nulová",J238,0)</f>
        <v>0</v>
      </c>
      <c r="BJ238" s="3" t="s">
        <v>136</v>
      </c>
      <c r="BK238" s="172" t="n">
        <f aca="false">ROUND(I238*H238,2)</f>
        <v>0</v>
      </c>
      <c r="BL238" s="3" t="s">
        <v>201</v>
      </c>
      <c r="BM238" s="171" t="s">
        <v>469</v>
      </c>
    </row>
    <row r="239" s="27" customFormat="true" ht="16.5" hidden="false" customHeight="true" outlineLevel="0" collapsed="false">
      <c r="A239" s="22"/>
      <c r="B239" s="159"/>
      <c r="C239" s="160" t="s">
        <v>470</v>
      </c>
      <c r="D239" s="160" t="s">
        <v>130</v>
      </c>
      <c r="E239" s="161" t="s">
        <v>471</v>
      </c>
      <c r="F239" s="162" t="s">
        <v>472</v>
      </c>
      <c r="G239" s="163" t="s">
        <v>133</v>
      </c>
      <c r="H239" s="164" t="n">
        <v>10</v>
      </c>
      <c r="I239" s="165"/>
      <c r="J239" s="166" t="n">
        <f aca="false">ROUND(I239*H239,2)</f>
        <v>0</v>
      </c>
      <c r="K239" s="162" t="s">
        <v>134</v>
      </c>
      <c r="L239" s="23"/>
      <c r="M239" s="167"/>
      <c r="N239" s="168" t="s">
        <v>41</v>
      </c>
      <c r="O239" s="60"/>
      <c r="P239" s="169" t="n">
        <f aca="false">O239*H239</f>
        <v>0</v>
      </c>
      <c r="Q239" s="169" t="n">
        <v>0</v>
      </c>
      <c r="R239" s="169" t="n">
        <f aca="false">Q239*H239</f>
        <v>0</v>
      </c>
      <c r="S239" s="169" t="n">
        <v>0</v>
      </c>
      <c r="T239" s="170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1" t="s">
        <v>201</v>
      </c>
      <c r="AT239" s="171" t="s">
        <v>130</v>
      </c>
      <c r="AU239" s="171" t="s">
        <v>136</v>
      </c>
      <c r="AY239" s="3" t="s">
        <v>127</v>
      </c>
      <c r="BE239" s="172" t="n">
        <f aca="false">IF(N239="základní",J239,0)</f>
        <v>0</v>
      </c>
      <c r="BF239" s="172" t="n">
        <f aca="false">IF(N239="snížená",J239,0)</f>
        <v>0</v>
      </c>
      <c r="BG239" s="172" t="n">
        <f aca="false">IF(N239="zákl. přenesená",J239,0)</f>
        <v>0</v>
      </c>
      <c r="BH239" s="172" t="n">
        <f aca="false">IF(N239="sníž. přenesená",J239,0)</f>
        <v>0</v>
      </c>
      <c r="BI239" s="172" t="n">
        <f aca="false">IF(N239="nulová",J239,0)</f>
        <v>0</v>
      </c>
      <c r="BJ239" s="3" t="s">
        <v>136</v>
      </c>
      <c r="BK239" s="172" t="n">
        <f aca="false">ROUND(I239*H239,2)</f>
        <v>0</v>
      </c>
      <c r="BL239" s="3" t="s">
        <v>201</v>
      </c>
      <c r="BM239" s="171" t="s">
        <v>473</v>
      </c>
    </row>
    <row r="240" s="27" customFormat="true" ht="24.15" hidden="false" customHeight="true" outlineLevel="0" collapsed="false">
      <c r="A240" s="22"/>
      <c r="B240" s="159"/>
      <c r="C240" s="160" t="s">
        <v>474</v>
      </c>
      <c r="D240" s="160" t="s">
        <v>130</v>
      </c>
      <c r="E240" s="161" t="s">
        <v>475</v>
      </c>
      <c r="F240" s="162" t="s">
        <v>476</v>
      </c>
      <c r="G240" s="163" t="s">
        <v>286</v>
      </c>
      <c r="H240" s="192"/>
      <c r="I240" s="165"/>
      <c r="J240" s="166" t="n">
        <f aca="false">ROUND(I240*H240,2)</f>
        <v>0</v>
      </c>
      <c r="K240" s="162" t="s">
        <v>134</v>
      </c>
      <c r="L240" s="23"/>
      <c r="M240" s="167"/>
      <c r="N240" s="168" t="s">
        <v>41</v>
      </c>
      <c r="O240" s="60"/>
      <c r="P240" s="169" t="n">
        <f aca="false">O240*H240</f>
        <v>0</v>
      </c>
      <c r="Q240" s="169" t="n">
        <v>0</v>
      </c>
      <c r="R240" s="169" t="n">
        <f aca="false">Q240*H240</f>
        <v>0</v>
      </c>
      <c r="S240" s="169" t="n">
        <v>0</v>
      </c>
      <c r="T240" s="170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1" t="s">
        <v>201</v>
      </c>
      <c r="AT240" s="171" t="s">
        <v>130</v>
      </c>
      <c r="AU240" s="171" t="s">
        <v>136</v>
      </c>
      <c r="AY240" s="3" t="s">
        <v>127</v>
      </c>
      <c r="BE240" s="172" t="n">
        <f aca="false">IF(N240="základní",J240,0)</f>
        <v>0</v>
      </c>
      <c r="BF240" s="172" t="n">
        <f aca="false">IF(N240="snížená",J240,0)</f>
        <v>0</v>
      </c>
      <c r="BG240" s="172" t="n">
        <f aca="false">IF(N240="zákl. přenesená",J240,0)</f>
        <v>0</v>
      </c>
      <c r="BH240" s="172" t="n">
        <f aca="false">IF(N240="sníž. přenesená",J240,0)</f>
        <v>0</v>
      </c>
      <c r="BI240" s="172" t="n">
        <f aca="false">IF(N240="nulová",J240,0)</f>
        <v>0</v>
      </c>
      <c r="BJ240" s="3" t="s">
        <v>136</v>
      </c>
      <c r="BK240" s="172" t="n">
        <f aca="false">ROUND(I240*H240,2)</f>
        <v>0</v>
      </c>
      <c r="BL240" s="3" t="s">
        <v>201</v>
      </c>
      <c r="BM240" s="171" t="s">
        <v>477</v>
      </c>
    </row>
    <row r="241" s="145" customFormat="true" ht="22.8" hidden="false" customHeight="true" outlineLevel="0" collapsed="false">
      <c r="B241" s="146"/>
      <c r="D241" s="147" t="s">
        <v>74</v>
      </c>
      <c r="E241" s="157" t="s">
        <v>478</v>
      </c>
      <c r="F241" s="157" t="s">
        <v>479</v>
      </c>
      <c r="I241" s="149"/>
      <c r="J241" s="158" t="n">
        <f aca="false">BK241</f>
        <v>0</v>
      </c>
      <c r="L241" s="146"/>
      <c r="M241" s="151"/>
      <c r="N241" s="152"/>
      <c r="O241" s="152"/>
      <c r="P241" s="153" t="n">
        <f aca="false">SUM(P242:P270)</f>
        <v>0</v>
      </c>
      <c r="Q241" s="152"/>
      <c r="R241" s="153" t="n">
        <f aca="false">SUM(R242:R270)</f>
        <v>0.008188</v>
      </c>
      <c r="S241" s="152"/>
      <c r="T241" s="154" t="n">
        <f aca="false">SUM(T242:T270)</f>
        <v>0.015344</v>
      </c>
      <c r="AR241" s="147" t="s">
        <v>136</v>
      </c>
      <c r="AT241" s="155" t="s">
        <v>74</v>
      </c>
      <c r="AU241" s="155" t="s">
        <v>80</v>
      </c>
      <c r="AY241" s="147" t="s">
        <v>127</v>
      </c>
      <c r="BK241" s="156" t="n">
        <f aca="false">SUM(BK242:BK270)</f>
        <v>0</v>
      </c>
    </row>
    <row r="242" s="27" customFormat="true" ht="16.5" hidden="false" customHeight="true" outlineLevel="0" collapsed="false">
      <c r="A242" s="22"/>
      <c r="B242" s="159"/>
      <c r="C242" s="160" t="s">
        <v>480</v>
      </c>
      <c r="D242" s="160" t="s">
        <v>130</v>
      </c>
      <c r="E242" s="161" t="s">
        <v>481</v>
      </c>
      <c r="F242" s="162" t="s">
        <v>482</v>
      </c>
      <c r="G242" s="163" t="s">
        <v>178</v>
      </c>
      <c r="H242" s="164" t="n">
        <v>4</v>
      </c>
      <c r="I242" s="165"/>
      <c r="J242" s="166" t="n">
        <f aca="false">ROUND(I242*H242,2)</f>
        <v>0</v>
      </c>
      <c r="K242" s="162" t="s">
        <v>134</v>
      </c>
      <c r="L242" s="23"/>
      <c r="M242" s="167"/>
      <c r="N242" s="168" t="s">
        <v>41</v>
      </c>
      <c r="O242" s="60"/>
      <c r="P242" s="169" t="n">
        <f aca="false">O242*H242</f>
        <v>0</v>
      </c>
      <c r="Q242" s="169" t="n">
        <v>0</v>
      </c>
      <c r="R242" s="169" t="n">
        <f aca="false">Q242*H242</f>
        <v>0</v>
      </c>
      <c r="S242" s="169" t="n">
        <v>0</v>
      </c>
      <c r="T242" s="170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1" t="s">
        <v>201</v>
      </c>
      <c r="AT242" s="171" t="s">
        <v>130</v>
      </c>
      <c r="AU242" s="171" t="s">
        <v>136</v>
      </c>
      <c r="AY242" s="3" t="s">
        <v>127</v>
      </c>
      <c r="BE242" s="172" t="n">
        <f aca="false">IF(N242="základní",J242,0)</f>
        <v>0</v>
      </c>
      <c r="BF242" s="172" t="n">
        <f aca="false">IF(N242="snížená",J242,0)</f>
        <v>0</v>
      </c>
      <c r="BG242" s="172" t="n">
        <f aca="false">IF(N242="zákl. přenesená",J242,0)</f>
        <v>0</v>
      </c>
      <c r="BH242" s="172" t="n">
        <f aca="false">IF(N242="sníž. přenesená",J242,0)</f>
        <v>0</v>
      </c>
      <c r="BI242" s="172" t="n">
        <f aca="false">IF(N242="nulová",J242,0)</f>
        <v>0</v>
      </c>
      <c r="BJ242" s="3" t="s">
        <v>136</v>
      </c>
      <c r="BK242" s="172" t="n">
        <f aca="false">ROUND(I242*H242,2)</f>
        <v>0</v>
      </c>
      <c r="BL242" s="3" t="s">
        <v>201</v>
      </c>
      <c r="BM242" s="171" t="s">
        <v>483</v>
      </c>
    </row>
    <row r="243" s="27" customFormat="true" ht="21.75" hidden="false" customHeight="true" outlineLevel="0" collapsed="false">
      <c r="A243" s="22"/>
      <c r="B243" s="159"/>
      <c r="C243" s="193" t="s">
        <v>484</v>
      </c>
      <c r="D243" s="193" t="s">
        <v>485</v>
      </c>
      <c r="E243" s="194" t="s">
        <v>486</v>
      </c>
      <c r="F243" s="195" t="s">
        <v>487</v>
      </c>
      <c r="G243" s="196" t="s">
        <v>178</v>
      </c>
      <c r="H243" s="197" t="n">
        <v>2</v>
      </c>
      <c r="I243" s="198"/>
      <c r="J243" s="199" t="n">
        <f aca="false">ROUND(I243*H243,2)</f>
        <v>0</v>
      </c>
      <c r="K243" s="195" t="s">
        <v>134</v>
      </c>
      <c r="L243" s="200"/>
      <c r="M243" s="201"/>
      <c r="N243" s="202" t="s">
        <v>41</v>
      </c>
      <c r="O243" s="60"/>
      <c r="P243" s="169" t="n">
        <f aca="false">O243*H243</f>
        <v>0</v>
      </c>
      <c r="Q243" s="169" t="n">
        <v>4E-005</v>
      </c>
      <c r="R243" s="169" t="n">
        <f aca="false">Q243*H243</f>
        <v>8E-005</v>
      </c>
      <c r="S243" s="169" t="n">
        <v>0</v>
      </c>
      <c r="T243" s="170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1" t="s">
        <v>275</v>
      </c>
      <c r="AT243" s="171" t="s">
        <v>485</v>
      </c>
      <c r="AU243" s="171" t="s">
        <v>136</v>
      </c>
      <c r="AY243" s="3" t="s">
        <v>127</v>
      </c>
      <c r="BE243" s="172" t="n">
        <f aca="false">IF(N243="základní",J243,0)</f>
        <v>0</v>
      </c>
      <c r="BF243" s="172" t="n">
        <f aca="false">IF(N243="snížená",J243,0)</f>
        <v>0</v>
      </c>
      <c r="BG243" s="172" t="n">
        <f aca="false">IF(N243="zákl. přenesená",J243,0)</f>
        <v>0</v>
      </c>
      <c r="BH243" s="172" t="n">
        <f aca="false">IF(N243="sníž. přenesená",J243,0)</f>
        <v>0</v>
      </c>
      <c r="BI243" s="172" t="n">
        <f aca="false">IF(N243="nulová",J243,0)</f>
        <v>0</v>
      </c>
      <c r="BJ243" s="3" t="s">
        <v>136</v>
      </c>
      <c r="BK243" s="172" t="n">
        <f aca="false">ROUND(I243*H243,2)</f>
        <v>0</v>
      </c>
      <c r="BL243" s="3" t="s">
        <v>201</v>
      </c>
      <c r="BM243" s="171" t="s">
        <v>488</v>
      </c>
    </row>
    <row r="244" s="27" customFormat="true" ht="24.15" hidden="false" customHeight="true" outlineLevel="0" collapsed="false">
      <c r="A244" s="22"/>
      <c r="B244" s="159"/>
      <c r="C244" s="193" t="s">
        <v>489</v>
      </c>
      <c r="D244" s="193" t="s">
        <v>485</v>
      </c>
      <c r="E244" s="194" t="s">
        <v>490</v>
      </c>
      <c r="F244" s="195" t="s">
        <v>491</v>
      </c>
      <c r="G244" s="196" t="s">
        <v>178</v>
      </c>
      <c r="H244" s="197" t="n">
        <v>1</v>
      </c>
      <c r="I244" s="198"/>
      <c r="J244" s="199" t="n">
        <f aca="false">ROUND(I244*H244,2)</f>
        <v>0</v>
      </c>
      <c r="K244" s="195" t="s">
        <v>134</v>
      </c>
      <c r="L244" s="200"/>
      <c r="M244" s="201"/>
      <c r="N244" s="202" t="s">
        <v>41</v>
      </c>
      <c r="O244" s="60"/>
      <c r="P244" s="169" t="n">
        <f aca="false">O244*H244</f>
        <v>0</v>
      </c>
      <c r="Q244" s="169" t="n">
        <v>3E-005</v>
      </c>
      <c r="R244" s="169" t="n">
        <f aca="false">Q244*H244</f>
        <v>3E-005</v>
      </c>
      <c r="S244" s="169" t="n">
        <v>0</v>
      </c>
      <c r="T244" s="170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1" t="s">
        <v>275</v>
      </c>
      <c r="AT244" s="171" t="s">
        <v>485</v>
      </c>
      <c r="AU244" s="171" t="s">
        <v>136</v>
      </c>
      <c r="AY244" s="3" t="s">
        <v>127</v>
      </c>
      <c r="BE244" s="172" t="n">
        <f aca="false">IF(N244="základní",J244,0)</f>
        <v>0</v>
      </c>
      <c r="BF244" s="172" t="n">
        <f aca="false">IF(N244="snížená",J244,0)</f>
        <v>0</v>
      </c>
      <c r="BG244" s="172" t="n">
        <f aca="false">IF(N244="zákl. přenesená",J244,0)</f>
        <v>0</v>
      </c>
      <c r="BH244" s="172" t="n">
        <f aca="false">IF(N244="sníž. přenesená",J244,0)</f>
        <v>0</v>
      </c>
      <c r="BI244" s="172" t="n">
        <f aca="false">IF(N244="nulová",J244,0)</f>
        <v>0</v>
      </c>
      <c r="BJ244" s="3" t="s">
        <v>136</v>
      </c>
      <c r="BK244" s="172" t="n">
        <f aca="false">ROUND(I244*H244,2)</f>
        <v>0</v>
      </c>
      <c r="BL244" s="3" t="s">
        <v>201</v>
      </c>
      <c r="BM244" s="171" t="s">
        <v>492</v>
      </c>
    </row>
    <row r="245" s="27" customFormat="true" ht="24.15" hidden="false" customHeight="true" outlineLevel="0" collapsed="false">
      <c r="A245" s="22"/>
      <c r="B245" s="159"/>
      <c r="C245" s="193" t="s">
        <v>493</v>
      </c>
      <c r="D245" s="193" t="s">
        <v>485</v>
      </c>
      <c r="E245" s="194" t="s">
        <v>494</v>
      </c>
      <c r="F245" s="195" t="s">
        <v>495</v>
      </c>
      <c r="G245" s="196" t="s">
        <v>178</v>
      </c>
      <c r="H245" s="197" t="n">
        <v>1</v>
      </c>
      <c r="I245" s="198"/>
      <c r="J245" s="199" t="n">
        <f aca="false">ROUND(I245*H245,2)</f>
        <v>0</v>
      </c>
      <c r="K245" s="195" t="s">
        <v>134</v>
      </c>
      <c r="L245" s="200"/>
      <c r="M245" s="201"/>
      <c r="N245" s="202" t="s">
        <v>41</v>
      </c>
      <c r="O245" s="60"/>
      <c r="P245" s="169" t="n">
        <f aca="false">O245*H245</f>
        <v>0</v>
      </c>
      <c r="Q245" s="169" t="n">
        <v>0.00019</v>
      </c>
      <c r="R245" s="169" t="n">
        <f aca="false">Q245*H245</f>
        <v>0.00019</v>
      </c>
      <c r="S245" s="169" t="n">
        <v>0</v>
      </c>
      <c r="T245" s="170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1" t="s">
        <v>275</v>
      </c>
      <c r="AT245" s="171" t="s">
        <v>485</v>
      </c>
      <c r="AU245" s="171" t="s">
        <v>136</v>
      </c>
      <c r="AY245" s="3" t="s">
        <v>127</v>
      </c>
      <c r="BE245" s="172" t="n">
        <f aca="false">IF(N245="základní",J245,0)</f>
        <v>0</v>
      </c>
      <c r="BF245" s="172" t="n">
        <f aca="false">IF(N245="snížená",J245,0)</f>
        <v>0</v>
      </c>
      <c r="BG245" s="172" t="n">
        <f aca="false">IF(N245="zákl. přenesená",J245,0)</f>
        <v>0</v>
      </c>
      <c r="BH245" s="172" t="n">
        <f aca="false">IF(N245="sníž. přenesená",J245,0)</f>
        <v>0</v>
      </c>
      <c r="BI245" s="172" t="n">
        <f aca="false">IF(N245="nulová",J245,0)</f>
        <v>0</v>
      </c>
      <c r="BJ245" s="3" t="s">
        <v>136</v>
      </c>
      <c r="BK245" s="172" t="n">
        <f aca="false">ROUND(I245*H245,2)</f>
        <v>0</v>
      </c>
      <c r="BL245" s="3" t="s">
        <v>201</v>
      </c>
      <c r="BM245" s="171" t="s">
        <v>496</v>
      </c>
    </row>
    <row r="246" s="27" customFormat="true" ht="33" hidden="false" customHeight="true" outlineLevel="0" collapsed="false">
      <c r="A246" s="22"/>
      <c r="B246" s="159"/>
      <c r="C246" s="160" t="s">
        <v>497</v>
      </c>
      <c r="D246" s="160" t="s">
        <v>130</v>
      </c>
      <c r="E246" s="161" t="s">
        <v>498</v>
      </c>
      <c r="F246" s="162" t="s">
        <v>499</v>
      </c>
      <c r="G246" s="163" t="s">
        <v>192</v>
      </c>
      <c r="H246" s="164" t="n">
        <v>3</v>
      </c>
      <c r="I246" s="165"/>
      <c r="J246" s="166" t="n">
        <f aca="false">ROUND(I246*H246,2)</f>
        <v>0</v>
      </c>
      <c r="K246" s="162" t="s">
        <v>134</v>
      </c>
      <c r="L246" s="23"/>
      <c r="M246" s="167"/>
      <c r="N246" s="168" t="s">
        <v>41</v>
      </c>
      <c r="O246" s="60"/>
      <c r="P246" s="169" t="n">
        <f aca="false">O246*H246</f>
        <v>0</v>
      </c>
      <c r="Q246" s="169" t="n">
        <v>0</v>
      </c>
      <c r="R246" s="169" t="n">
        <f aca="false">Q246*H246</f>
        <v>0</v>
      </c>
      <c r="S246" s="169" t="n">
        <v>0</v>
      </c>
      <c r="T246" s="170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1" t="s">
        <v>201</v>
      </c>
      <c r="AT246" s="171" t="s">
        <v>130</v>
      </c>
      <c r="AU246" s="171" t="s">
        <v>136</v>
      </c>
      <c r="AY246" s="3" t="s">
        <v>127</v>
      </c>
      <c r="BE246" s="172" t="n">
        <f aca="false">IF(N246="základní",J246,0)</f>
        <v>0</v>
      </c>
      <c r="BF246" s="172" t="n">
        <f aca="false">IF(N246="snížená",J246,0)</f>
        <v>0</v>
      </c>
      <c r="BG246" s="172" t="n">
        <f aca="false">IF(N246="zákl. přenesená",J246,0)</f>
        <v>0</v>
      </c>
      <c r="BH246" s="172" t="n">
        <f aca="false">IF(N246="sníž. přenesená",J246,0)</f>
        <v>0</v>
      </c>
      <c r="BI246" s="172" t="n">
        <f aca="false">IF(N246="nulová",J246,0)</f>
        <v>0</v>
      </c>
      <c r="BJ246" s="3" t="s">
        <v>136</v>
      </c>
      <c r="BK246" s="172" t="n">
        <f aca="false">ROUND(I246*H246,2)</f>
        <v>0</v>
      </c>
      <c r="BL246" s="3" t="s">
        <v>201</v>
      </c>
      <c r="BM246" s="171" t="s">
        <v>500</v>
      </c>
    </row>
    <row r="247" s="27" customFormat="true" ht="24.15" hidden="false" customHeight="true" outlineLevel="0" collapsed="false">
      <c r="A247" s="22"/>
      <c r="B247" s="159"/>
      <c r="C247" s="193" t="s">
        <v>501</v>
      </c>
      <c r="D247" s="193" t="s">
        <v>485</v>
      </c>
      <c r="E247" s="194" t="s">
        <v>502</v>
      </c>
      <c r="F247" s="195" t="s">
        <v>503</v>
      </c>
      <c r="G247" s="196" t="s">
        <v>192</v>
      </c>
      <c r="H247" s="197" t="n">
        <v>3.45</v>
      </c>
      <c r="I247" s="198"/>
      <c r="J247" s="199" t="n">
        <f aca="false">ROUND(I247*H247,2)</f>
        <v>0</v>
      </c>
      <c r="K247" s="195" t="s">
        <v>134</v>
      </c>
      <c r="L247" s="200"/>
      <c r="M247" s="201"/>
      <c r="N247" s="202" t="s">
        <v>41</v>
      </c>
      <c r="O247" s="60"/>
      <c r="P247" s="169" t="n">
        <f aca="false">O247*H247</f>
        <v>0</v>
      </c>
      <c r="Q247" s="169" t="n">
        <v>4E-005</v>
      </c>
      <c r="R247" s="169" t="n">
        <f aca="false">Q247*H247</f>
        <v>0.000138</v>
      </c>
      <c r="S247" s="169" t="n">
        <v>0</v>
      </c>
      <c r="T247" s="170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1" t="s">
        <v>275</v>
      </c>
      <c r="AT247" s="171" t="s">
        <v>485</v>
      </c>
      <c r="AU247" s="171" t="s">
        <v>136</v>
      </c>
      <c r="AY247" s="3" t="s">
        <v>127</v>
      </c>
      <c r="BE247" s="172" t="n">
        <f aca="false">IF(N247="základní",J247,0)</f>
        <v>0</v>
      </c>
      <c r="BF247" s="172" t="n">
        <f aca="false">IF(N247="snížená",J247,0)</f>
        <v>0</v>
      </c>
      <c r="BG247" s="172" t="n">
        <f aca="false">IF(N247="zákl. přenesená",J247,0)</f>
        <v>0</v>
      </c>
      <c r="BH247" s="172" t="n">
        <f aca="false">IF(N247="sníž. přenesená",J247,0)</f>
        <v>0</v>
      </c>
      <c r="BI247" s="172" t="n">
        <f aca="false">IF(N247="nulová",J247,0)</f>
        <v>0</v>
      </c>
      <c r="BJ247" s="3" t="s">
        <v>136</v>
      </c>
      <c r="BK247" s="172" t="n">
        <f aca="false">ROUND(I247*H247,2)</f>
        <v>0</v>
      </c>
      <c r="BL247" s="3" t="s">
        <v>201</v>
      </c>
      <c r="BM247" s="171" t="s">
        <v>504</v>
      </c>
    </row>
    <row r="248" s="173" customFormat="true" ht="12.8" hidden="false" customHeight="false" outlineLevel="0" collapsed="false">
      <c r="B248" s="174"/>
      <c r="D248" s="175" t="s">
        <v>138</v>
      </c>
      <c r="F248" s="177" t="s">
        <v>505</v>
      </c>
      <c r="H248" s="178" t="n">
        <v>3.45</v>
      </c>
      <c r="I248" s="179"/>
      <c r="L248" s="174"/>
      <c r="M248" s="180"/>
      <c r="N248" s="181"/>
      <c r="O248" s="181"/>
      <c r="P248" s="181"/>
      <c r="Q248" s="181"/>
      <c r="R248" s="181"/>
      <c r="S248" s="181"/>
      <c r="T248" s="182"/>
      <c r="AT248" s="176" t="s">
        <v>138</v>
      </c>
      <c r="AU248" s="176" t="s">
        <v>136</v>
      </c>
      <c r="AV248" s="173" t="s">
        <v>136</v>
      </c>
      <c r="AW248" s="173" t="s">
        <v>2</v>
      </c>
      <c r="AX248" s="173" t="s">
        <v>80</v>
      </c>
      <c r="AY248" s="176" t="s">
        <v>127</v>
      </c>
    </row>
    <row r="249" s="27" customFormat="true" ht="24.15" hidden="false" customHeight="true" outlineLevel="0" collapsed="false">
      <c r="A249" s="22"/>
      <c r="B249" s="159"/>
      <c r="C249" s="160" t="s">
        <v>506</v>
      </c>
      <c r="D249" s="160" t="s">
        <v>130</v>
      </c>
      <c r="E249" s="161" t="s">
        <v>507</v>
      </c>
      <c r="F249" s="162" t="s">
        <v>508</v>
      </c>
      <c r="G249" s="163" t="s">
        <v>192</v>
      </c>
      <c r="H249" s="164" t="n">
        <v>40</v>
      </c>
      <c r="I249" s="165"/>
      <c r="J249" s="166" t="n">
        <f aca="false">ROUND(I249*H249,2)</f>
        <v>0</v>
      </c>
      <c r="K249" s="162" t="s">
        <v>134</v>
      </c>
      <c r="L249" s="23"/>
      <c r="M249" s="167"/>
      <c r="N249" s="168" t="s">
        <v>41</v>
      </c>
      <c r="O249" s="60"/>
      <c r="P249" s="169" t="n">
        <f aca="false">O249*H249</f>
        <v>0</v>
      </c>
      <c r="Q249" s="169" t="n">
        <v>0</v>
      </c>
      <c r="R249" s="169" t="n">
        <f aca="false">Q249*H249</f>
        <v>0</v>
      </c>
      <c r="S249" s="169" t="n">
        <v>0</v>
      </c>
      <c r="T249" s="170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1" t="s">
        <v>201</v>
      </c>
      <c r="AT249" s="171" t="s">
        <v>130</v>
      </c>
      <c r="AU249" s="171" t="s">
        <v>136</v>
      </c>
      <c r="AY249" s="3" t="s">
        <v>127</v>
      </c>
      <c r="BE249" s="172" t="n">
        <f aca="false">IF(N249="základní",J249,0)</f>
        <v>0</v>
      </c>
      <c r="BF249" s="172" t="n">
        <f aca="false">IF(N249="snížená",J249,0)</f>
        <v>0</v>
      </c>
      <c r="BG249" s="172" t="n">
        <f aca="false">IF(N249="zákl. přenesená",J249,0)</f>
        <v>0</v>
      </c>
      <c r="BH249" s="172" t="n">
        <f aca="false">IF(N249="sníž. přenesená",J249,0)</f>
        <v>0</v>
      </c>
      <c r="BI249" s="172" t="n">
        <f aca="false">IF(N249="nulová",J249,0)</f>
        <v>0</v>
      </c>
      <c r="BJ249" s="3" t="s">
        <v>136</v>
      </c>
      <c r="BK249" s="172" t="n">
        <f aca="false">ROUND(I249*H249,2)</f>
        <v>0</v>
      </c>
      <c r="BL249" s="3" t="s">
        <v>201</v>
      </c>
      <c r="BM249" s="171" t="s">
        <v>509</v>
      </c>
    </row>
    <row r="250" s="27" customFormat="true" ht="24.15" hidden="false" customHeight="true" outlineLevel="0" collapsed="false">
      <c r="A250" s="22"/>
      <c r="B250" s="159"/>
      <c r="C250" s="193" t="s">
        <v>510</v>
      </c>
      <c r="D250" s="193" t="s">
        <v>485</v>
      </c>
      <c r="E250" s="194" t="s">
        <v>511</v>
      </c>
      <c r="F250" s="195" t="s">
        <v>512</v>
      </c>
      <c r="G250" s="196" t="s">
        <v>192</v>
      </c>
      <c r="H250" s="197" t="n">
        <v>23</v>
      </c>
      <c r="I250" s="198"/>
      <c r="J250" s="199" t="n">
        <f aca="false">ROUND(I250*H250,2)</f>
        <v>0</v>
      </c>
      <c r="K250" s="195" t="s">
        <v>134</v>
      </c>
      <c r="L250" s="200"/>
      <c r="M250" s="201"/>
      <c r="N250" s="202" t="s">
        <v>41</v>
      </c>
      <c r="O250" s="60"/>
      <c r="P250" s="169" t="n">
        <f aca="false">O250*H250</f>
        <v>0</v>
      </c>
      <c r="Q250" s="169" t="n">
        <v>0.00012</v>
      </c>
      <c r="R250" s="169" t="n">
        <f aca="false">Q250*H250</f>
        <v>0.00276</v>
      </c>
      <c r="S250" s="169" t="n">
        <v>0</v>
      </c>
      <c r="T250" s="170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1" t="s">
        <v>275</v>
      </c>
      <c r="AT250" s="171" t="s">
        <v>485</v>
      </c>
      <c r="AU250" s="171" t="s">
        <v>136</v>
      </c>
      <c r="AY250" s="3" t="s">
        <v>127</v>
      </c>
      <c r="BE250" s="172" t="n">
        <f aca="false">IF(N250="základní",J250,0)</f>
        <v>0</v>
      </c>
      <c r="BF250" s="172" t="n">
        <f aca="false">IF(N250="snížená",J250,0)</f>
        <v>0</v>
      </c>
      <c r="BG250" s="172" t="n">
        <f aca="false">IF(N250="zákl. přenesená",J250,0)</f>
        <v>0</v>
      </c>
      <c r="BH250" s="172" t="n">
        <f aca="false">IF(N250="sníž. přenesená",J250,0)</f>
        <v>0</v>
      </c>
      <c r="BI250" s="172" t="n">
        <f aca="false">IF(N250="nulová",J250,0)</f>
        <v>0</v>
      </c>
      <c r="BJ250" s="3" t="s">
        <v>136</v>
      </c>
      <c r="BK250" s="172" t="n">
        <f aca="false">ROUND(I250*H250,2)</f>
        <v>0</v>
      </c>
      <c r="BL250" s="3" t="s">
        <v>201</v>
      </c>
      <c r="BM250" s="171" t="s">
        <v>513</v>
      </c>
    </row>
    <row r="251" s="173" customFormat="true" ht="12.8" hidden="false" customHeight="false" outlineLevel="0" collapsed="false">
      <c r="B251" s="174"/>
      <c r="D251" s="175" t="s">
        <v>138</v>
      </c>
      <c r="F251" s="177" t="s">
        <v>514</v>
      </c>
      <c r="H251" s="178" t="n">
        <v>23</v>
      </c>
      <c r="I251" s="179"/>
      <c r="L251" s="174"/>
      <c r="M251" s="180"/>
      <c r="N251" s="181"/>
      <c r="O251" s="181"/>
      <c r="P251" s="181"/>
      <c r="Q251" s="181"/>
      <c r="R251" s="181"/>
      <c r="S251" s="181"/>
      <c r="T251" s="182"/>
      <c r="AT251" s="176" t="s">
        <v>138</v>
      </c>
      <c r="AU251" s="176" t="s">
        <v>136</v>
      </c>
      <c r="AV251" s="173" t="s">
        <v>136</v>
      </c>
      <c r="AW251" s="173" t="s">
        <v>2</v>
      </c>
      <c r="AX251" s="173" t="s">
        <v>80</v>
      </c>
      <c r="AY251" s="176" t="s">
        <v>127</v>
      </c>
    </row>
    <row r="252" s="27" customFormat="true" ht="24.15" hidden="false" customHeight="true" outlineLevel="0" collapsed="false">
      <c r="A252" s="22"/>
      <c r="B252" s="159"/>
      <c r="C252" s="193" t="s">
        <v>515</v>
      </c>
      <c r="D252" s="193" t="s">
        <v>485</v>
      </c>
      <c r="E252" s="194" t="s">
        <v>516</v>
      </c>
      <c r="F252" s="195" t="s">
        <v>517</v>
      </c>
      <c r="G252" s="196" t="s">
        <v>192</v>
      </c>
      <c r="H252" s="197" t="n">
        <v>23</v>
      </c>
      <c r="I252" s="198"/>
      <c r="J252" s="199" t="n">
        <f aca="false">ROUND(I252*H252,2)</f>
        <v>0</v>
      </c>
      <c r="K252" s="195" t="s">
        <v>134</v>
      </c>
      <c r="L252" s="200"/>
      <c r="M252" s="201"/>
      <c r="N252" s="202" t="s">
        <v>41</v>
      </c>
      <c r="O252" s="60"/>
      <c r="P252" s="169" t="n">
        <f aca="false">O252*H252</f>
        <v>0</v>
      </c>
      <c r="Q252" s="169" t="n">
        <v>0.00017</v>
      </c>
      <c r="R252" s="169" t="n">
        <f aca="false">Q252*H252</f>
        <v>0.00391</v>
      </c>
      <c r="S252" s="169" t="n">
        <v>0</v>
      </c>
      <c r="T252" s="170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1" t="s">
        <v>275</v>
      </c>
      <c r="AT252" s="171" t="s">
        <v>485</v>
      </c>
      <c r="AU252" s="171" t="s">
        <v>136</v>
      </c>
      <c r="AY252" s="3" t="s">
        <v>127</v>
      </c>
      <c r="BE252" s="172" t="n">
        <f aca="false">IF(N252="základní",J252,0)</f>
        <v>0</v>
      </c>
      <c r="BF252" s="172" t="n">
        <f aca="false">IF(N252="snížená",J252,0)</f>
        <v>0</v>
      </c>
      <c r="BG252" s="172" t="n">
        <f aca="false">IF(N252="zákl. přenesená",J252,0)</f>
        <v>0</v>
      </c>
      <c r="BH252" s="172" t="n">
        <f aca="false">IF(N252="sníž. přenesená",J252,0)</f>
        <v>0</v>
      </c>
      <c r="BI252" s="172" t="n">
        <f aca="false">IF(N252="nulová",J252,0)</f>
        <v>0</v>
      </c>
      <c r="BJ252" s="3" t="s">
        <v>136</v>
      </c>
      <c r="BK252" s="172" t="n">
        <f aca="false">ROUND(I252*H252,2)</f>
        <v>0</v>
      </c>
      <c r="BL252" s="3" t="s">
        <v>201</v>
      </c>
      <c r="BM252" s="171" t="s">
        <v>518</v>
      </c>
    </row>
    <row r="253" s="173" customFormat="true" ht="12.8" hidden="false" customHeight="false" outlineLevel="0" collapsed="false">
      <c r="B253" s="174"/>
      <c r="D253" s="175" t="s">
        <v>138</v>
      </c>
      <c r="F253" s="177" t="s">
        <v>514</v>
      </c>
      <c r="H253" s="178" t="n">
        <v>23</v>
      </c>
      <c r="I253" s="179"/>
      <c r="L253" s="174"/>
      <c r="M253" s="180"/>
      <c r="N253" s="181"/>
      <c r="O253" s="181"/>
      <c r="P253" s="181"/>
      <c r="Q253" s="181"/>
      <c r="R253" s="181"/>
      <c r="S253" s="181"/>
      <c r="T253" s="182"/>
      <c r="AT253" s="176" t="s">
        <v>138</v>
      </c>
      <c r="AU253" s="176" t="s">
        <v>136</v>
      </c>
      <c r="AV253" s="173" t="s">
        <v>136</v>
      </c>
      <c r="AW253" s="173" t="s">
        <v>2</v>
      </c>
      <c r="AX253" s="173" t="s">
        <v>80</v>
      </c>
      <c r="AY253" s="176" t="s">
        <v>127</v>
      </c>
    </row>
    <row r="254" s="27" customFormat="true" ht="44.25" hidden="false" customHeight="true" outlineLevel="0" collapsed="false">
      <c r="A254" s="22"/>
      <c r="B254" s="159"/>
      <c r="C254" s="160" t="s">
        <v>519</v>
      </c>
      <c r="D254" s="160" t="s">
        <v>130</v>
      </c>
      <c r="E254" s="161" t="s">
        <v>520</v>
      </c>
      <c r="F254" s="162" t="s">
        <v>521</v>
      </c>
      <c r="G254" s="163" t="s">
        <v>192</v>
      </c>
      <c r="H254" s="164" t="n">
        <v>30</v>
      </c>
      <c r="I254" s="165"/>
      <c r="J254" s="166" t="n">
        <f aca="false">ROUND(I254*H254,2)</f>
        <v>0</v>
      </c>
      <c r="K254" s="162" t="s">
        <v>134</v>
      </c>
      <c r="L254" s="23"/>
      <c r="M254" s="167"/>
      <c r="N254" s="168" t="s">
        <v>41</v>
      </c>
      <c r="O254" s="60"/>
      <c r="P254" s="169" t="n">
        <f aca="false">O254*H254</f>
        <v>0</v>
      </c>
      <c r="Q254" s="169" t="n">
        <v>0</v>
      </c>
      <c r="R254" s="169" t="n">
        <f aca="false">Q254*H254</f>
        <v>0</v>
      </c>
      <c r="S254" s="169" t="n">
        <v>0.00048</v>
      </c>
      <c r="T254" s="170" t="n">
        <f aca="false">S254*H254</f>
        <v>0.0144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1" t="s">
        <v>201</v>
      </c>
      <c r="AT254" s="171" t="s">
        <v>130</v>
      </c>
      <c r="AU254" s="171" t="s">
        <v>136</v>
      </c>
      <c r="AY254" s="3" t="s">
        <v>127</v>
      </c>
      <c r="BE254" s="172" t="n">
        <f aca="false">IF(N254="základní",J254,0)</f>
        <v>0</v>
      </c>
      <c r="BF254" s="172" t="n">
        <f aca="false">IF(N254="snížená",J254,0)</f>
        <v>0</v>
      </c>
      <c r="BG254" s="172" t="n">
        <f aca="false">IF(N254="zákl. přenesená",J254,0)</f>
        <v>0</v>
      </c>
      <c r="BH254" s="172" t="n">
        <f aca="false">IF(N254="sníž. přenesená",J254,0)</f>
        <v>0</v>
      </c>
      <c r="BI254" s="172" t="n">
        <f aca="false">IF(N254="nulová",J254,0)</f>
        <v>0</v>
      </c>
      <c r="BJ254" s="3" t="s">
        <v>136</v>
      </c>
      <c r="BK254" s="172" t="n">
        <f aca="false">ROUND(I254*H254,2)</f>
        <v>0</v>
      </c>
      <c r="BL254" s="3" t="s">
        <v>201</v>
      </c>
      <c r="BM254" s="171" t="s">
        <v>522</v>
      </c>
    </row>
    <row r="255" s="27" customFormat="true" ht="24.15" hidden="false" customHeight="true" outlineLevel="0" collapsed="false">
      <c r="A255" s="22"/>
      <c r="B255" s="159"/>
      <c r="C255" s="160" t="s">
        <v>523</v>
      </c>
      <c r="D255" s="160" t="s">
        <v>130</v>
      </c>
      <c r="E255" s="161" t="s">
        <v>524</v>
      </c>
      <c r="F255" s="162" t="s">
        <v>525</v>
      </c>
      <c r="G255" s="163" t="s">
        <v>178</v>
      </c>
      <c r="H255" s="164" t="n">
        <v>18</v>
      </c>
      <c r="I255" s="165"/>
      <c r="J255" s="166" t="n">
        <f aca="false">ROUND(I255*H255,2)</f>
        <v>0</v>
      </c>
      <c r="K255" s="162" t="s">
        <v>134</v>
      </c>
      <c r="L255" s="23"/>
      <c r="M255" s="167"/>
      <c r="N255" s="168" t="s">
        <v>41</v>
      </c>
      <c r="O255" s="60"/>
      <c r="P255" s="169" t="n">
        <f aca="false">O255*H255</f>
        <v>0</v>
      </c>
      <c r="Q255" s="169" t="n">
        <v>0</v>
      </c>
      <c r="R255" s="169" t="n">
        <f aca="false">Q255*H255</f>
        <v>0</v>
      </c>
      <c r="S255" s="169" t="n">
        <v>0</v>
      </c>
      <c r="T255" s="170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1" t="s">
        <v>201</v>
      </c>
      <c r="AT255" s="171" t="s">
        <v>130</v>
      </c>
      <c r="AU255" s="171" t="s">
        <v>136</v>
      </c>
      <c r="AY255" s="3" t="s">
        <v>127</v>
      </c>
      <c r="BE255" s="172" t="n">
        <f aca="false">IF(N255="základní",J255,0)</f>
        <v>0</v>
      </c>
      <c r="BF255" s="172" t="n">
        <f aca="false">IF(N255="snížená",J255,0)</f>
        <v>0</v>
      </c>
      <c r="BG255" s="172" t="n">
        <f aca="false">IF(N255="zákl. přenesená",J255,0)</f>
        <v>0</v>
      </c>
      <c r="BH255" s="172" t="n">
        <f aca="false">IF(N255="sníž. přenesená",J255,0)</f>
        <v>0</v>
      </c>
      <c r="BI255" s="172" t="n">
        <f aca="false">IF(N255="nulová",J255,0)</f>
        <v>0</v>
      </c>
      <c r="BJ255" s="3" t="s">
        <v>136</v>
      </c>
      <c r="BK255" s="172" t="n">
        <f aca="false">ROUND(I255*H255,2)</f>
        <v>0</v>
      </c>
      <c r="BL255" s="3" t="s">
        <v>201</v>
      </c>
      <c r="BM255" s="171" t="s">
        <v>526</v>
      </c>
    </row>
    <row r="256" s="27" customFormat="true" ht="24.15" hidden="false" customHeight="true" outlineLevel="0" collapsed="false">
      <c r="A256" s="22"/>
      <c r="B256" s="159"/>
      <c r="C256" s="160" t="s">
        <v>527</v>
      </c>
      <c r="D256" s="160" t="s">
        <v>130</v>
      </c>
      <c r="E256" s="161" t="s">
        <v>528</v>
      </c>
      <c r="F256" s="162" t="s">
        <v>529</v>
      </c>
      <c r="G256" s="163" t="s">
        <v>178</v>
      </c>
      <c r="H256" s="164" t="n">
        <v>1</v>
      </c>
      <c r="I256" s="165"/>
      <c r="J256" s="166" t="n">
        <f aca="false">ROUND(I256*H256,2)</f>
        <v>0</v>
      </c>
      <c r="K256" s="162" t="s">
        <v>134</v>
      </c>
      <c r="L256" s="23"/>
      <c r="M256" s="167"/>
      <c r="N256" s="168" t="s">
        <v>41</v>
      </c>
      <c r="O256" s="60"/>
      <c r="P256" s="169" t="n">
        <f aca="false">O256*H256</f>
        <v>0</v>
      </c>
      <c r="Q256" s="169" t="n">
        <v>0</v>
      </c>
      <c r="R256" s="169" t="n">
        <f aca="false">Q256*H256</f>
        <v>0</v>
      </c>
      <c r="S256" s="169" t="n">
        <v>0</v>
      </c>
      <c r="T256" s="170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1" t="s">
        <v>201</v>
      </c>
      <c r="AT256" s="171" t="s">
        <v>130</v>
      </c>
      <c r="AU256" s="171" t="s">
        <v>136</v>
      </c>
      <c r="AY256" s="3" t="s">
        <v>127</v>
      </c>
      <c r="BE256" s="172" t="n">
        <f aca="false">IF(N256="základní",J256,0)</f>
        <v>0</v>
      </c>
      <c r="BF256" s="172" t="n">
        <f aca="false">IF(N256="snížená",J256,0)</f>
        <v>0</v>
      </c>
      <c r="BG256" s="172" t="n">
        <f aca="false">IF(N256="zákl. přenesená",J256,0)</f>
        <v>0</v>
      </c>
      <c r="BH256" s="172" t="n">
        <f aca="false">IF(N256="sníž. přenesená",J256,0)</f>
        <v>0</v>
      </c>
      <c r="BI256" s="172" t="n">
        <f aca="false">IF(N256="nulová",J256,0)</f>
        <v>0</v>
      </c>
      <c r="BJ256" s="3" t="s">
        <v>136</v>
      </c>
      <c r="BK256" s="172" t="n">
        <f aca="false">ROUND(I256*H256,2)</f>
        <v>0</v>
      </c>
      <c r="BL256" s="3" t="s">
        <v>201</v>
      </c>
      <c r="BM256" s="171" t="s">
        <v>530</v>
      </c>
    </row>
    <row r="257" s="27" customFormat="true" ht="24.15" hidden="false" customHeight="true" outlineLevel="0" collapsed="false">
      <c r="A257" s="22"/>
      <c r="B257" s="159"/>
      <c r="C257" s="193" t="s">
        <v>531</v>
      </c>
      <c r="D257" s="193" t="s">
        <v>485</v>
      </c>
      <c r="E257" s="194" t="s">
        <v>532</v>
      </c>
      <c r="F257" s="195" t="s">
        <v>533</v>
      </c>
      <c r="G257" s="196" t="s">
        <v>178</v>
      </c>
      <c r="H257" s="197" t="n">
        <v>1</v>
      </c>
      <c r="I257" s="198"/>
      <c r="J257" s="199" t="n">
        <f aca="false">ROUND(I257*H257,2)</f>
        <v>0</v>
      </c>
      <c r="K257" s="195" t="s">
        <v>134</v>
      </c>
      <c r="L257" s="200"/>
      <c r="M257" s="201"/>
      <c r="N257" s="202" t="s">
        <v>41</v>
      </c>
      <c r="O257" s="60"/>
      <c r="P257" s="169" t="n">
        <f aca="false">O257*H257</f>
        <v>0</v>
      </c>
      <c r="Q257" s="169" t="n">
        <v>0.00012</v>
      </c>
      <c r="R257" s="169" t="n">
        <f aca="false">Q257*H257</f>
        <v>0.00012</v>
      </c>
      <c r="S257" s="169" t="n">
        <v>0</v>
      </c>
      <c r="T257" s="170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1" t="s">
        <v>275</v>
      </c>
      <c r="AT257" s="171" t="s">
        <v>485</v>
      </c>
      <c r="AU257" s="171" t="s">
        <v>136</v>
      </c>
      <c r="AY257" s="3" t="s">
        <v>127</v>
      </c>
      <c r="BE257" s="172" t="n">
        <f aca="false">IF(N257="základní",J257,0)</f>
        <v>0</v>
      </c>
      <c r="BF257" s="172" t="n">
        <f aca="false">IF(N257="snížená",J257,0)</f>
        <v>0</v>
      </c>
      <c r="BG257" s="172" t="n">
        <f aca="false">IF(N257="zákl. přenesená",J257,0)</f>
        <v>0</v>
      </c>
      <c r="BH257" s="172" t="n">
        <f aca="false">IF(N257="sníž. přenesená",J257,0)</f>
        <v>0</v>
      </c>
      <c r="BI257" s="172" t="n">
        <f aca="false">IF(N257="nulová",J257,0)</f>
        <v>0</v>
      </c>
      <c r="BJ257" s="3" t="s">
        <v>136</v>
      </c>
      <c r="BK257" s="172" t="n">
        <f aca="false">ROUND(I257*H257,2)</f>
        <v>0</v>
      </c>
      <c r="BL257" s="3" t="s">
        <v>201</v>
      </c>
      <c r="BM257" s="171" t="s">
        <v>534</v>
      </c>
    </row>
    <row r="258" s="27" customFormat="true" ht="33" hidden="false" customHeight="true" outlineLevel="0" collapsed="false">
      <c r="A258" s="22"/>
      <c r="B258" s="159"/>
      <c r="C258" s="160" t="s">
        <v>535</v>
      </c>
      <c r="D258" s="160" t="s">
        <v>130</v>
      </c>
      <c r="E258" s="161" t="s">
        <v>536</v>
      </c>
      <c r="F258" s="162" t="s">
        <v>537</v>
      </c>
      <c r="G258" s="163" t="s">
        <v>178</v>
      </c>
      <c r="H258" s="164" t="n">
        <v>1</v>
      </c>
      <c r="I258" s="165"/>
      <c r="J258" s="166" t="n">
        <f aca="false">ROUND(I258*H258,2)</f>
        <v>0</v>
      </c>
      <c r="K258" s="162" t="s">
        <v>134</v>
      </c>
      <c r="L258" s="23"/>
      <c r="M258" s="167"/>
      <c r="N258" s="168" t="s">
        <v>41</v>
      </c>
      <c r="O258" s="60"/>
      <c r="P258" s="169" t="n">
        <f aca="false">O258*H258</f>
        <v>0</v>
      </c>
      <c r="Q258" s="169" t="n">
        <v>0</v>
      </c>
      <c r="R258" s="169" t="n">
        <f aca="false">Q258*H258</f>
        <v>0</v>
      </c>
      <c r="S258" s="169" t="n">
        <v>4.8E-005</v>
      </c>
      <c r="T258" s="170" t="n">
        <f aca="false">S258*H258</f>
        <v>4.8E-005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1" t="s">
        <v>201</v>
      </c>
      <c r="AT258" s="171" t="s">
        <v>130</v>
      </c>
      <c r="AU258" s="171" t="s">
        <v>136</v>
      </c>
      <c r="AY258" s="3" t="s">
        <v>127</v>
      </c>
      <c r="BE258" s="172" t="n">
        <f aca="false">IF(N258="základní",J258,0)</f>
        <v>0</v>
      </c>
      <c r="BF258" s="172" t="n">
        <f aca="false">IF(N258="snížená",J258,0)</f>
        <v>0</v>
      </c>
      <c r="BG258" s="172" t="n">
        <f aca="false">IF(N258="zákl. přenesená",J258,0)</f>
        <v>0</v>
      </c>
      <c r="BH258" s="172" t="n">
        <f aca="false">IF(N258="sníž. přenesená",J258,0)</f>
        <v>0</v>
      </c>
      <c r="BI258" s="172" t="n">
        <f aca="false">IF(N258="nulová",J258,0)</f>
        <v>0</v>
      </c>
      <c r="BJ258" s="3" t="s">
        <v>136</v>
      </c>
      <c r="BK258" s="172" t="n">
        <f aca="false">ROUND(I258*H258,2)</f>
        <v>0</v>
      </c>
      <c r="BL258" s="3" t="s">
        <v>201</v>
      </c>
      <c r="BM258" s="171" t="s">
        <v>538</v>
      </c>
    </row>
    <row r="259" s="27" customFormat="true" ht="24.15" hidden="false" customHeight="true" outlineLevel="0" collapsed="false">
      <c r="A259" s="22"/>
      <c r="B259" s="159"/>
      <c r="C259" s="160" t="s">
        <v>539</v>
      </c>
      <c r="D259" s="160" t="s">
        <v>130</v>
      </c>
      <c r="E259" s="161" t="s">
        <v>540</v>
      </c>
      <c r="F259" s="162" t="s">
        <v>541</v>
      </c>
      <c r="G259" s="163" t="s">
        <v>178</v>
      </c>
      <c r="H259" s="164" t="n">
        <v>1</v>
      </c>
      <c r="I259" s="165"/>
      <c r="J259" s="166" t="n">
        <f aca="false">ROUND(I259*H259,2)</f>
        <v>0</v>
      </c>
      <c r="K259" s="162" t="s">
        <v>134</v>
      </c>
      <c r="L259" s="23"/>
      <c r="M259" s="167"/>
      <c r="N259" s="168" t="s">
        <v>41</v>
      </c>
      <c r="O259" s="60"/>
      <c r="P259" s="169" t="n">
        <f aca="false">O259*H259</f>
        <v>0</v>
      </c>
      <c r="Q259" s="169" t="n">
        <v>0</v>
      </c>
      <c r="R259" s="169" t="n">
        <f aca="false">Q259*H259</f>
        <v>0</v>
      </c>
      <c r="S259" s="169" t="n">
        <v>0</v>
      </c>
      <c r="T259" s="170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1" t="s">
        <v>201</v>
      </c>
      <c r="AT259" s="171" t="s">
        <v>130</v>
      </c>
      <c r="AU259" s="171" t="s">
        <v>136</v>
      </c>
      <c r="AY259" s="3" t="s">
        <v>127</v>
      </c>
      <c r="BE259" s="172" t="n">
        <f aca="false">IF(N259="základní",J259,0)</f>
        <v>0</v>
      </c>
      <c r="BF259" s="172" t="n">
        <f aca="false">IF(N259="snížená",J259,0)</f>
        <v>0</v>
      </c>
      <c r="BG259" s="172" t="n">
        <f aca="false">IF(N259="zákl. přenesená",J259,0)</f>
        <v>0</v>
      </c>
      <c r="BH259" s="172" t="n">
        <f aca="false">IF(N259="sníž. přenesená",J259,0)</f>
        <v>0</v>
      </c>
      <c r="BI259" s="172" t="n">
        <f aca="false">IF(N259="nulová",J259,0)</f>
        <v>0</v>
      </c>
      <c r="BJ259" s="3" t="s">
        <v>136</v>
      </c>
      <c r="BK259" s="172" t="n">
        <f aca="false">ROUND(I259*H259,2)</f>
        <v>0</v>
      </c>
      <c r="BL259" s="3" t="s">
        <v>201</v>
      </c>
      <c r="BM259" s="171" t="s">
        <v>542</v>
      </c>
    </row>
    <row r="260" s="27" customFormat="true" ht="24.15" hidden="false" customHeight="true" outlineLevel="0" collapsed="false">
      <c r="A260" s="22"/>
      <c r="B260" s="159"/>
      <c r="C260" s="193" t="s">
        <v>543</v>
      </c>
      <c r="D260" s="193" t="s">
        <v>485</v>
      </c>
      <c r="E260" s="194" t="s">
        <v>544</v>
      </c>
      <c r="F260" s="195" t="s">
        <v>545</v>
      </c>
      <c r="G260" s="196" t="s">
        <v>178</v>
      </c>
      <c r="H260" s="197" t="n">
        <v>1</v>
      </c>
      <c r="I260" s="198"/>
      <c r="J260" s="199" t="n">
        <f aca="false">ROUND(I260*H260,2)</f>
        <v>0</v>
      </c>
      <c r="K260" s="195" t="s">
        <v>134</v>
      </c>
      <c r="L260" s="200"/>
      <c r="M260" s="201"/>
      <c r="N260" s="202" t="s">
        <v>41</v>
      </c>
      <c r="O260" s="60"/>
      <c r="P260" s="169" t="n">
        <f aca="false">O260*H260</f>
        <v>0</v>
      </c>
      <c r="Q260" s="169" t="n">
        <v>6E-005</v>
      </c>
      <c r="R260" s="169" t="n">
        <f aca="false">Q260*H260</f>
        <v>6E-005</v>
      </c>
      <c r="S260" s="169" t="n">
        <v>0</v>
      </c>
      <c r="T260" s="170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1" t="s">
        <v>275</v>
      </c>
      <c r="AT260" s="171" t="s">
        <v>485</v>
      </c>
      <c r="AU260" s="171" t="s">
        <v>136</v>
      </c>
      <c r="AY260" s="3" t="s">
        <v>127</v>
      </c>
      <c r="BE260" s="172" t="n">
        <f aca="false">IF(N260="základní",J260,0)</f>
        <v>0</v>
      </c>
      <c r="BF260" s="172" t="n">
        <f aca="false">IF(N260="snížená",J260,0)</f>
        <v>0</v>
      </c>
      <c r="BG260" s="172" t="n">
        <f aca="false">IF(N260="zákl. přenesená",J260,0)</f>
        <v>0</v>
      </c>
      <c r="BH260" s="172" t="n">
        <f aca="false">IF(N260="sníž. přenesená",J260,0)</f>
        <v>0</v>
      </c>
      <c r="BI260" s="172" t="n">
        <f aca="false">IF(N260="nulová",J260,0)</f>
        <v>0</v>
      </c>
      <c r="BJ260" s="3" t="s">
        <v>136</v>
      </c>
      <c r="BK260" s="172" t="n">
        <f aca="false">ROUND(I260*H260,2)</f>
        <v>0</v>
      </c>
      <c r="BL260" s="3" t="s">
        <v>201</v>
      </c>
      <c r="BM260" s="171" t="s">
        <v>546</v>
      </c>
    </row>
    <row r="261" s="27" customFormat="true" ht="33" hidden="false" customHeight="true" outlineLevel="0" collapsed="false">
      <c r="A261" s="22"/>
      <c r="B261" s="159"/>
      <c r="C261" s="160" t="s">
        <v>547</v>
      </c>
      <c r="D261" s="160" t="s">
        <v>130</v>
      </c>
      <c r="E261" s="161" t="s">
        <v>548</v>
      </c>
      <c r="F261" s="162" t="s">
        <v>549</v>
      </c>
      <c r="G261" s="163" t="s">
        <v>178</v>
      </c>
      <c r="H261" s="164" t="n">
        <v>1</v>
      </c>
      <c r="I261" s="165"/>
      <c r="J261" s="166" t="n">
        <f aca="false">ROUND(I261*H261,2)</f>
        <v>0</v>
      </c>
      <c r="K261" s="162" t="s">
        <v>134</v>
      </c>
      <c r="L261" s="23"/>
      <c r="M261" s="167"/>
      <c r="N261" s="168" t="s">
        <v>41</v>
      </c>
      <c r="O261" s="60"/>
      <c r="P261" s="169" t="n">
        <f aca="false">O261*H261</f>
        <v>0</v>
      </c>
      <c r="Q261" s="169" t="n">
        <v>0</v>
      </c>
      <c r="R261" s="169" t="n">
        <f aca="false">Q261*H261</f>
        <v>0</v>
      </c>
      <c r="S261" s="169" t="n">
        <v>0</v>
      </c>
      <c r="T261" s="170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1" t="s">
        <v>201</v>
      </c>
      <c r="AT261" s="171" t="s">
        <v>130</v>
      </c>
      <c r="AU261" s="171" t="s">
        <v>136</v>
      </c>
      <c r="AY261" s="3" t="s">
        <v>127</v>
      </c>
      <c r="BE261" s="172" t="n">
        <f aca="false">IF(N261="základní",J261,0)</f>
        <v>0</v>
      </c>
      <c r="BF261" s="172" t="n">
        <f aca="false">IF(N261="snížená",J261,0)</f>
        <v>0</v>
      </c>
      <c r="BG261" s="172" t="n">
        <f aca="false">IF(N261="zákl. přenesená",J261,0)</f>
        <v>0</v>
      </c>
      <c r="BH261" s="172" t="n">
        <f aca="false">IF(N261="sníž. přenesená",J261,0)</f>
        <v>0</v>
      </c>
      <c r="BI261" s="172" t="n">
        <f aca="false">IF(N261="nulová",J261,0)</f>
        <v>0</v>
      </c>
      <c r="BJ261" s="3" t="s">
        <v>136</v>
      </c>
      <c r="BK261" s="172" t="n">
        <f aca="false">ROUND(I261*H261,2)</f>
        <v>0</v>
      </c>
      <c r="BL261" s="3" t="s">
        <v>201</v>
      </c>
      <c r="BM261" s="171" t="s">
        <v>550</v>
      </c>
    </row>
    <row r="262" s="27" customFormat="true" ht="16.5" hidden="false" customHeight="true" outlineLevel="0" collapsed="false">
      <c r="A262" s="22"/>
      <c r="B262" s="159"/>
      <c r="C262" s="193" t="s">
        <v>551</v>
      </c>
      <c r="D262" s="193" t="s">
        <v>485</v>
      </c>
      <c r="E262" s="194" t="s">
        <v>552</v>
      </c>
      <c r="F262" s="195" t="s">
        <v>553</v>
      </c>
      <c r="G262" s="196" t="s">
        <v>178</v>
      </c>
      <c r="H262" s="197" t="n">
        <v>1</v>
      </c>
      <c r="I262" s="198"/>
      <c r="J262" s="199" t="n">
        <f aca="false">ROUND(I262*H262,2)</f>
        <v>0</v>
      </c>
      <c r="K262" s="195" t="s">
        <v>134</v>
      </c>
      <c r="L262" s="200"/>
      <c r="M262" s="201"/>
      <c r="N262" s="202" t="s">
        <v>41</v>
      </c>
      <c r="O262" s="60"/>
      <c r="P262" s="169" t="n">
        <f aca="false">O262*H262</f>
        <v>0</v>
      </c>
      <c r="Q262" s="169" t="n">
        <v>0.0001</v>
      </c>
      <c r="R262" s="169" t="n">
        <f aca="false">Q262*H262</f>
        <v>0.0001</v>
      </c>
      <c r="S262" s="169" t="n">
        <v>0</v>
      </c>
      <c r="T262" s="170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1" t="s">
        <v>275</v>
      </c>
      <c r="AT262" s="171" t="s">
        <v>485</v>
      </c>
      <c r="AU262" s="171" t="s">
        <v>136</v>
      </c>
      <c r="AY262" s="3" t="s">
        <v>127</v>
      </c>
      <c r="BE262" s="172" t="n">
        <f aca="false">IF(N262="základní",J262,0)</f>
        <v>0</v>
      </c>
      <c r="BF262" s="172" t="n">
        <f aca="false">IF(N262="snížená",J262,0)</f>
        <v>0</v>
      </c>
      <c r="BG262" s="172" t="n">
        <f aca="false">IF(N262="zákl. přenesená",J262,0)</f>
        <v>0</v>
      </c>
      <c r="BH262" s="172" t="n">
        <f aca="false">IF(N262="sníž. přenesená",J262,0)</f>
        <v>0</v>
      </c>
      <c r="BI262" s="172" t="n">
        <f aca="false">IF(N262="nulová",J262,0)</f>
        <v>0</v>
      </c>
      <c r="BJ262" s="3" t="s">
        <v>136</v>
      </c>
      <c r="BK262" s="172" t="n">
        <f aca="false">ROUND(I262*H262,2)</f>
        <v>0</v>
      </c>
      <c r="BL262" s="3" t="s">
        <v>201</v>
      </c>
      <c r="BM262" s="171" t="s">
        <v>554</v>
      </c>
    </row>
    <row r="263" s="27" customFormat="true" ht="37.8" hidden="false" customHeight="true" outlineLevel="0" collapsed="false">
      <c r="A263" s="22"/>
      <c r="B263" s="159"/>
      <c r="C263" s="160" t="s">
        <v>555</v>
      </c>
      <c r="D263" s="160" t="s">
        <v>130</v>
      </c>
      <c r="E263" s="161" t="s">
        <v>556</v>
      </c>
      <c r="F263" s="162" t="s">
        <v>557</v>
      </c>
      <c r="G263" s="163" t="s">
        <v>178</v>
      </c>
      <c r="H263" s="164" t="n">
        <v>2</v>
      </c>
      <c r="I263" s="165"/>
      <c r="J263" s="166" t="n">
        <f aca="false">ROUND(I263*H263,2)</f>
        <v>0</v>
      </c>
      <c r="K263" s="162" t="s">
        <v>134</v>
      </c>
      <c r="L263" s="23"/>
      <c r="M263" s="167"/>
      <c r="N263" s="168" t="s">
        <v>41</v>
      </c>
      <c r="O263" s="60"/>
      <c r="P263" s="169" t="n">
        <f aca="false">O263*H263</f>
        <v>0</v>
      </c>
      <c r="Q263" s="169" t="n">
        <v>0</v>
      </c>
      <c r="R263" s="169" t="n">
        <f aca="false">Q263*H263</f>
        <v>0</v>
      </c>
      <c r="S263" s="169" t="n">
        <v>4.8E-005</v>
      </c>
      <c r="T263" s="170" t="n">
        <f aca="false">S263*H263</f>
        <v>9.6E-005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1" t="s">
        <v>201</v>
      </c>
      <c r="AT263" s="171" t="s">
        <v>130</v>
      </c>
      <c r="AU263" s="171" t="s">
        <v>136</v>
      </c>
      <c r="AY263" s="3" t="s">
        <v>127</v>
      </c>
      <c r="BE263" s="172" t="n">
        <f aca="false">IF(N263="základní",J263,0)</f>
        <v>0</v>
      </c>
      <c r="BF263" s="172" t="n">
        <f aca="false">IF(N263="snížená",J263,0)</f>
        <v>0</v>
      </c>
      <c r="BG263" s="172" t="n">
        <f aca="false">IF(N263="zákl. přenesená",J263,0)</f>
        <v>0</v>
      </c>
      <c r="BH263" s="172" t="n">
        <f aca="false">IF(N263="sníž. přenesená",J263,0)</f>
        <v>0</v>
      </c>
      <c r="BI263" s="172" t="n">
        <f aca="false">IF(N263="nulová",J263,0)</f>
        <v>0</v>
      </c>
      <c r="BJ263" s="3" t="s">
        <v>136</v>
      </c>
      <c r="BK263" s="172" t="n">
        <f aca="false">ROUND(I263*H263,2)</f>
        <v>0</v>
      </c>
      <c r="BL263" s="3" t="s">
        <v>201</v>
      </c>
      <c r="BM263" s="171" t="s">
        <v>558</v>
      </c>
    </row>
    <row r="264" s="27" customFormat="true" ht="24.15" hidden="false" customHeight="true" outlineLevel="0" collapsed="false">
      <c r="A264" s="22"/>
      <c r="B264" s="159"/>
      <c r="C264" s="160" t="s">
        <v>559</v>
      </c>
      <c r="D264" s="160" t="s">
        <v>130</v>
      </c>
      <c r="E264" s="161" t="s">
        <v>560</v>
      </c>
      <c r="F264" s="162" t="s">
        <v>561</v>
      </c>
      <c r="G264" s="163" t="s">
        <v>178</v>
      </c>
      <c r="H264" s="164" t="n">
        <v>1</v>
      </c>
      <c r="I264" s="165"/>
      <c r="J264" s="166" t="n">
        <f aca="false">ROUND(I264*H264,2)</f>
        <v>0</v>
      </c>
      <c r="K264" s="162" t="s">
        <v>134</v>
      </c>
      <c r="L264" s="23"/>
      <c r="M264" s="167"/>
      <c r="N264" s="168" t="s">
        <v>41</v>
      </c>
      <c r="O264" s="60"/>
      <c r="P264" s="169" t="n">
        <f aca="false">O264*H264</f>
        <v>0</v>
      </c>
      <c r="Q264" s="169" t="n">
        <v>0</v>
      </c>
      <c r="R264" s="169" t="n">
        <f aca="false">Q264*H264</f>
        <v>0</v>
      </c>
      <c r="S264" s="169" t="n">
        <v>0</v>
      </c>
      <c r="T264" s="170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1" t="s">
        <v>201</v>
      </c>
      <c r="AT264" s="171" t="s">
        <v>130</v>
      </c>
      <c r="AU264" s="171" t="s">
        <v>136</v>
      </c>
      <c r="AY264" s="3" t="s">
        <v>127</v>
      </c>
      <c r="BE264" s="172" t="n">
        <f aca="false">IF(N264="základní",J264,0)</f>
        <v>0</v>
      </c>
      <c r="BF264" s="172" t="n">
        <f aca="false">IF(N264="snížená",J264,0)</f>
        <v>0</v>
      </c>
      <c r="BG264" s="172" t="n">
        <f aca="false">IF(N264="zákl. přenesená",J264,0)</f>
        <v>0</v>
      </c>
      <c r="BH264" s="172" t="n">
        <f aca="false">IF(N264="sníž. přenesená",J264,0)</f>
        <v>0</v>
      </c>
      <c r="BI264" s="172" t="n">
        <f aca="false">IF(N264="nulová",J264,0)</f>
        <v>0</v>
      </c>
      <c r="BJ264" s="3" t="s">
        <v>136</v>
      </c>
      <c r="BK264" s="172" t="n">
        <f aca="false">ROUND(I264*H264,2)</f>
        <v>0</v>
      </c>
      <c r="BL264" s="3" t="s">
        <v>201</v>
      </c>
      <c r="BM264" s="171" t="s">
        <v>562</v>
      </c>
    </row>
    <row r="265" s="27" customFormat="true" ht="37.8" hidden="false" customHeight="true" outlineLevel="0" collapsed="false">
      <c r="A265" s="22"/>
      <c r="B265" s="159"/>
      <c r="C265" s="193" t="s">
        <v>563</v>
      </c>
      <c r="D265" s="193" t="s">
        <v>485</v>
      </c>
      <c r="E265" s="194" t="s">
        <v>564</v>
      </c>
      <c r="F265" s="195" t="s">
        <v>565</v>
      </c>
      <c r="G265" s="196" t="s">
        <v>178</v>
      </c>
      <c r="H265" s="197" t="n">
        <v>1</v>
      </c>
      <c r="I265" s="198"/>
      <c r="J265" s="199" t="n">
        <f aca="false">ROUND(I265*H265,2)</f>
        <v>0</v>
      </c>
      <c r="K265" s="195"/>
      <c r="L265" s="200"/>
      <c r="M265" s="201"/>
      <c r="N265" s="202" t="s">
        <v>41</v>
      </c>
      <c r="O265" s="60"/>
      <c r="P265" s="169" t="n">
        <f aca="false">O265*H265</f>
        <v>0</v>
      </c>
      <c r="Q265" s="169" t="n">
        <v>0.0008</v>
      </c>
      <c r="R265" s="169" t="n">
        <f aca="false">Q265*H265</f>
        <v>0.0008</v>
      </c>
      <c r="S265" s="169" t="n">
        <v>0</v>
      </c>
      <c r="T265" s="170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1" t="s">
        <v>275</v>
      </c>
      <c r="AT265" s="171" t="s">
        <v>485</v>
      </c>
      <c r="AU265" s="171" t="s">
        <v>136</v>
      </c>
      <c r="AY265" s="3" t="s">
        <v>127</v>
      </c>
      <c r="BE265" s="172" t="n">
        <f aca="false">IF(N265="základní",J265,0)</f>
        <v>0</v>
      </c>
      <c r="BF265" s="172" t="n">
        <f aca="false">IF(N265="snížená",J265,0)</f>
        <v>0</v>
      </c>
      <c r="BG265" s="172" t="n">
        <f aca="false">IF(N265="zákl. přenesená",J265,0)</f>
        <v>0</v>
      </c>
      <c r="BH265" s="172" t="n">
        <f aca="false">IF(N265="sníž. přenesená",J265,0)</f>
        <v>0</v>
      </c>
      <c r="BI265" s="172" t="n">
        <f aca="false">IF(N265="nulová",J265,0)</f>
        <v>0</v>
      </c>
      <c r="BJ265" s="3" t="s">
        <v>136</v>
      </c>
      <c r="BK265" s="172" t="n">
        <f aca="false">ROUND(I265*H265,2)</f>
        <v>0</v>
      </c>
      <c r="BL265" s="3" t="s">
        <v>201</v>
      </c>
      <c r="BM265" s="171" t="s">
        <v>566</v>
      </c>
    </row>
    <row r="266" s="27" customFormat="true" ht="37.8" hidden="false" customHeight="true" outlineLevel="0" collapsed="false">
      <c r="A266" s="22"/>
      <c r="B266" s="159"/>
      <c r="C266" s="160" t="s">
        <v>567</v>
      </c>
      <c r="D266" s="160" t="s">
        <v>130</v>
      </c>
      <c r="E266" s="161" t="s">
        <v>568</v>
      </c>
      <c r="F266" s="162" t="s">
        <v>569</v>
      </c>
      <c r="G266" s="163" t="s">
        <v>178</v>
      </c>
      <c r="H266" s="164" t="n">
        <v>1</v>
      </c>
      <c r="I266" s="165"/>
      <c r="J266" s="166" t="n">
        <f aca="false">ROUND(I266*H266,2)</f>
        <v>0</v>
      </c>
      <c r="K266" s="162" t="s">
        <v>134</v>
      </c>
      <c r="L266" s="23"/>
      <c r="M266" s="167"/>
      <c r="N266" s="168" t="s">
        <v>41</v>
      </c>
      <c r="O266" s="60"/>
      <c r="P266" s="169" t="n">
        <f aca="false">O266*H266</f>
        <v>0</v>
      </c>
      <c r="Q266" s="169" t="n">
        <v>0</v>
      </c>
      <c r="R266" s="169" t="n">
        <f aca="false">Q266*H266</f>
        <v>0</v>
      </c>
      <c r="S266" s="169" t="n">
        <v>0.0008</v>
      </c>
      <c r="T266" s="170" t="n">
        <f aca="false">S266*H266</f>
        <v>0.0008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1" t="s">
        <v>201</v>
      </c>
      <c r="AT266" s="171" t="s">
        <v>130</v>
      </c>
      <c r="AU266" s="171" t="s">
        <v>136</v>
      </c>
      <c r="AY266" s="3" t="s">
        <v>127</v>
      </c>
      <c r="BE266" s="172" t="n">
        <f aca="false">IF(N266="základní",J266,0)</f>
        <v>0</v>
      </c>
      <c r="BF266" s="172" t="n">
        <f aca="false">IF(N266="snížená",J266,0)</f>
        <v>0</v>
      </c>
      <c r="BG266" s="172" t="n">
        <f aca="false">IF(N266="zákl. přenesená",J266,0)</f>
        <v>0</v>
      </c>
      <c r="BH266" s="172" t="n">
        <f aca="false">IF(N266="sníž. přenesená",J266,0)</f>
        <v>0</v>
      </c>
      <c r="BI266" s="172" t="n">
        <f aca="false">IF(N266="nulová",J266,0)</f>
        <v>0</v>
      </c>
      <c r="BJ266" s="3" t="s">
        <v>136</v>
      </c>
      <c r="BK266" s="172" t="n">
        <f aca="false">ROUND(I266*H266,2)</f>
        <v>0</v>
      </c>
      <c r="BL266" s="3" t="s">
        <v>201</v>
      </c>
      <c r="BM266" s="171" t="s">
        <v>570</v>
      </c>
    </row>
    <row r="267" s="27" customFormat="true" ht="21.75" hidden="false" customHeight="true" outlineLevel="0" collapsed="false">
      <c r="A267" s="22"/>
      <c r="B267" s="159"/>
      <c r="C267" s="160" t="s">
        <v>571</v>
      </c>
      <c r="D267" s="160" t="s">
        <v>130</v>
      </c>
      <c r="E267" s="161" t="s">
        <v>572</v>
      </c>
      <c r="F267" s="162" t="s">
        <v>573</v>
      </c>
      <c r="G267" s="163" t="s">
        <v>178</v>
      </c>
      <c r="H267" s="164" t="n">
        <v>1</v>
      </c>
      <c r="I267" s="165"/>
      <c r="J267" s="166" t="n">
        <f aca="false">ROUND(I267*H267,2)</f>
        <v>0</v>
      </c>
      <c r="K267" s="162" t="s">
        <v>134</v>
      </c>
      <c r="L267" s="23"/>
      <c r="M267" s="167"/>
      <c r="N267" s="168" t="s">
        <v>41</v>
      </c>
      <c r="O267" s="60"/>
      <c r="P267" s="169" t="n">
        <f aca="false">O267*H267</f>
        <v>0</v>
      </c>
      <c r="Q267" s="169" t="n">
        <v>0</v>
      </c>
      <c r="R267" s="169" t="n">
        <f aca="false">Q267*H267</f>
        <v>0</v>
      </c>
      <c r="S267" s="169" t="n">
        <v>0</v>
      </c>
      <c r="T267" s="170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1" t="s">
        <v>201</v>
      </c>
      <c r="AT267" s="171" t="s">
        <v>130</v>
      </c>
      <c r="AU267" s="171" t="s">
        <v>136</v>
      </c>
      <c r="AY267" s="3" t="s">
        <v>127</v>
      </c>
      <c r="BE267" s="172" t="n">
        <f aca="false">IF(N267="základní",J267,0)</f>
        <v>0</v>
      </c>
      <c r="BF267" s="172" t="n">
        <f aca="false">IF(N267="snížená",J267,0)</f>
        <v>0</v>
      </c>
      <c r="BG267" s="172" t="n">
        <f aca="false">IF(N267="zákl. přenesená",J267,0)</f>
        <v>0</v>
      </c>
      <c r="BH267" s="172" t="n">
        <f aca="false">IF(N267="sníž. přenesená",J267,0)</f>
        <v>0</v>
      </c>
      <c r="BI267" s="172" t="n">
        <f aca="false">IF(N267="nulová",J267,0)</f>
        <v>0</v>
      </c>
      <c r="BJ267" s="3" t="s">
        <v>136</v>
      </c>
      <c r="BK267" s="172" t="n">
        <f aca="false">ROUND(I267*H267,2)</f>
        <v>0</v>
      </c>
      <c r="BL267" s="3" t="s">
        <v>201</v>
      </c>
      <c r="BM267" s="171" t="s">
        <v>574</v>
      </c>
    </row>
    <row r="268" s="27" customFormat="true" ht="21.75" hidden="false" customHeight="true" outlineLevel="0" collapsed="false">
      <c r="A268" s="22"/>
      <c r="B268" s="159"/>
      <c r="C268" s="160" t="s">
        <v>575</v>
      </c>
      <c r="D268" s="160" t="s">
        <v>130</v>
      </c>
      <c r="E268" s="161" t="s">
        <v>576</v>
      </c>
      <c r="F268" s="162" t="s">
        <v>577</v>
      </c>
      <c r="G268" s="163" t="s">
        <v>178</v>
      </c>
      <c r="H268" s="164" t="n">
        <v>1</v>
      </c>
      <c r="I268" s="165"/>
      <c r="J268" s="166" t="n">
        <f aca="false">ROUND(I268*H268,2)</f>
        <v>0</v>
      </c>
      <c r="K268" s="162"/>
      <c r="L268" s="23"/>
      <c r="M268" s="167"/>
      <c r="N268" s="168" t="s">
        <v>41</v>
      </c>
      <c r="O268" s="60"/>
      <c r="P268" s="169" t="n">
        <f aca="false">O268*H268</f>
        <v>0</v>
      </c>
      <c r="Q268" s="169" t="n">
        <v>0</v>
      </c>
      <c r="R268" s="169" t="n">
        <f aca="false">Q268*H268</f>
        <v>0</v>
      </c>
      <c r="S268" s="169" t="n">
        <v>0</v>
      </c>
      <c r="T268" s="170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1" t="s">
        <v>201</v>
      </c>
      <c r="AT268" s="171" t="s">
        <v>130</v>
      </c>
      <c r="AU268" s="171" t="s">
        <v>136</v>
      </c>
      <c r="AY268" s="3" t="s">
        <v>127</v>
      </c>
      <c r="BE268" s="172" t="n">
        <f aca="false">IF(N268="základní",J268,0)</f>
        <v>0</v>
      </c>
      <c r="BF268" s="172" t="n">
        <f aca="false">IF(N268="snížená",J268,0)</f>
        <v>0</v>
      </c>
      <c r="BG268" s="172" t="n">
        <f aca="false">IF(N268="zákl. přenesená",J268,0)</f>
        <v>0</v>
      </c>
      <c r="BH268" s="172" t="n">
        <f aca="false">IF(N268="sníž. přenesená",J268,0)</f>
        <v>0</v>
      </c>
      <c r="BI268" s="172" t="n">
        <f aca="false">IF(N268="nulová",J268,0)</f>
        <v>0</v>
      </c>
      <c r="BJ268" s="3" t="s">
        <v>136</v>
      </c>
      <c r="BK268" s="172" t="n">
        <f aca="false">ROUND(I268*H268,2)</f>
        <v>0</v>
      </c>
      <c r="BL268" s="3" t="s">
        <v>201</v>
      </c>
      <c r="BM268" s="171" t="s">
        <v>578</v>
      </c>
    </row>
    <row r="269" s="27" customFormat="true" ht="16.5" hidden="false" customHeight="true" outlineLevel="0" collapsed="false">
      <c r="A269" s="22"/>
      <c r="B269" s="159"/>
      <c r="C269" s="160" t="s">
        <v>579</v>
      </c>
      <c r="D269" s="160" t="s">
        <v>130</v>
      </c>
      <c r="E269" s="161" t="s">
        <v>580</v>
      </c>
      <c r="F269" s="162" t="s">
        <v>581</v>
      </c>
      <c r="G269" s="163" t="s">
        <v>178</v>
      </c>
      <c r="H269" s="164" t="n">
        <v>1</v>
      </c>
      <c r="I269" s="165"/>
      <c r="J269" s="166" t="n">
        <f aca="false">ROUND(I269*H269,2)</f>
        <v>0</v>
      </c>
      <c r="K269" s="162"/>
      <c r="L269" s="23"/>
      <c r="M269" s="167"/>
      <c r="N269" s="168" t="s">
        <v>41</v>
      </c>
      <c r="O269" s="60"/>
      <c r="P269" s="169" t="n">
        <f aca="false">O269*H269</f>
        <v>0</v>
      </c>
      <c r="Q269" s="169" t="n">
        <v>0</v>
      </c>
      <c r="R269" s="169" t="n">
        <f aca="false">Q269*H269</f>
        <v>0</v>
      </c>
      <c r="S269" s="169" t="n">
        <v>0</v>
      </c>
      <c r="T269" s="170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1" t="s">
        <v>201</v>
      </c>
      <c r="AT269" s="171" t="s">
        <v>130</v>
      </c>
      <c r="AU269" s="171" t="s">
        <v>136</v>
      </c>
      <c r="AY269" s="3" t="s">
        <v>127</v>
      </c>
      <c r="BE269" s="172" t="n">
        <f aca="false">IF(N269="základní",J269,0)</f>
        <v>0</v>
      </c>
      <c r="BF269" s="172" t="n">
        <f aca="false">IF(N269="snížená",J269,0)</f>
        <v>0</v>
      </c>
      <c r="BG269" s="172" t="n">
        <f aca="false">IF(N269="zákl. přenesená",J269,0)</f>
        <v>0</v>
      </c>
      <c r="BH269" s="172" t="n">
        <f aca="false">IF(N269="sníž. přenesená",J269,0)</f>
        <v>0</v>
      </c>
      <c r="BI269" s="172" t="n">
        <f aca="false">IF(N269="nulová",J269,0)</f>
        <v>0</v>
      </c>
      <c r="BJ269" s="3" t="s">
        <v>136</v>
      </c>
      <c r="BK269" s="172" t="n">
        <f aca="false">ROUND(I269*H269,2)</f>
        <v>0</v>
      </c>
      <c r="BL269" s="3" t="s">
        <v>201</v>
      </c>
      <c r="BM269" s="171" t="s">
        <v>582</v>
      </c>
    </row>
    <row r="270" s="27" customFormat="true" ht="24.15" hidden="false" customHeight="true" outlineLevel="0" collapsed="false">
      <c r="A270" s="22"/>
      <c r="B270" s="159"/>
      <c r="C270" s="160" t="s">
        <v>583</v>
      </c>
      <c r="D270" s="160" t="s">
        <v>130</v>
      </c>
      <c r="E270" s="161" t="s">
        <v>584</v>
      </c>
      <c r="F270" s="162" t="s">
        <v>585</v>
      </c>
      <c r="G270" s="163" t="s">
        <v>286</v>
      </c>
      <c r="H270" s="192"/>
      <c r="I270" s="165"/>
      <c r="J270" s="166" t="n">
        <f aca="false">ROUND(I270*H270,2)</f>
        <v>0</v>
      </c>
      <c r="K270" s="162" t="s">
        <v>134</v>
      </c>
      <c r="L270" s="23"/>
      <c r="M270" s="167"/>
      <c r="N270" s="168" t="s">
        <v>41</v>
      </c>
      <c r="O270" s="60"/>
      <c r="P270" s="169" t="n">
        <f aca="false">O270*H270</f>
        <v>0</v>
      </c>
      <c r="Q270" s="169" t="n">
        <v>0</v>
      </c>
      <c r="R270" s="169" t="n">
        <f aca="false">Q270*H270</f>
        <v>0</v>
      </c>
      <c r="S270" s="169" t="n">
        <v>0</v>
      </c>
      <c r="T270" s="170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1" t="s">
        <v>201</v>
      </c>
      <c r="AT270" s="171" t="s">
        <v>130</v>
      </c>
      <c r="AU270" s="171" t="s">
        <v>136</v>
      </c>
      <c r="AY270" s="3" t="s">
        <v>127</v>
      </c>
      <c r="BE270" s="172" t="n">
        <f aca="false">IF(N270="základní",J270,0)</f>
        <v>0</v>
      </c>
      <c r="BF270" s="172" t="n">
        <f aca="false">IF(N270="snížená",J270,0)</f>
        <v>0</v>
      </c>
      <c r="BG270" s="172" t="n">
        <f aca="false">IF(N270="zákl. přenesená",J270,0)</f>
        <v>0</v>
      </c>
      <c r="BH270" s="172" t="n">
        <f aca="false">IF(N270="sníž. přenesená",J270,0)</f>
        <v>0</v>
      </c>
      <c r="BI270" s="172" t="n">
        <f aca="false">IF(N270="nulová",J270,0)</f>
        <v>0</v>
      </c>
      <c r="BJ270" s="3" t="s">
        <v>136</v>
      </c>
      <c r="BK270" s="172" t="n">
        <f aca="false">ROUND(I270*H270,2)</f>
        <v>0</v>
      </c>
      <c r="BL270" s="3" t="s">
        <v>201</v>
      </c>
      <c r="BM270" s="171" t="s">
        <v>586</v>
      </c>
    </row>
    <row r="271" s="145" customFormat="true" ht="22.8" hidden="false" customHeight="true" outlineLevel="0" collapsed="false">
      <c r="B271" s="146"/>
      <c r="D271" s="147" t="s">
        <v>74</v>
      </c>
      <c r="E271" s="157" t="s">
        <v>587</v>
      </c>
      <c r="F271" s="157" t="s">
        <v>588</v>
      </c>
      <c r="I271" s="149"/>
      <c r="J271" s="158" t="n">
        <f aca="false">BK271</f>
        <v>0</v>
      </c>
      <c r="L271" s="146"/>
      <c r="M271" s="151"/>
      <c r="N271" s="152"/>
      <c r="O271" s="152"/>
      <c r="P271" s="153" t="n">
        <f aca="false">SUM(P272:P274)</f>
        <v>0</v>
      </c>
      <c r="Q271" s="152"/>
      <c r="R271" s="153" t="n">
        <f aca="false">SUM(R272:R274)</f>
        <v>0</v>
      </c>
      <c r="S271" s="152"/>
      <c r="T271" s="154" t="n">
        <f aca="false">SUM(T272:T274)</f>
        <v>0</v>
      </c>
      <c r="AR271" s="147" t="s">
        <v>136</v>
      </c>
      <c r="AT271" s="155" t="s">
        <v>74</v>
      </c>
      <c r="AU271" s="155" t="s">
        <v>80</v>
      </c>
      <c r="AY271" s="147" t="s">
        <v>127</v>
      </c>
      <c r="BK271" s="156" t="n">
        <f aca="false">SUM(BK272:BK274)</f>
        <v>0</v>
      </c>
    </row>
    <row r="272" s="27" customFormat="true" ht="16.5" hidden="false" customHeight="true" outlineLevel="0" collapsed="false">
      <c r="A272" s="22"/>
      <c r="B272" s="159"/>
      <c r="C272" s="160" t="s">
        <v>589</v>
      </c>
      <c r="D272" s="160" t="s">
        <v>130</v>
      </c>
      <c r="E272" s="161" t="s">
        <v>590</v>
      </c>
      <c r="F272" s="162" t="s">
        <v>591</v>
      </c>
      <c r="G272" s="163" t="s">
        <v>178</v>
      </c>
      <c r="H272" s="164" t="n">
        <v>1</v>
      </c>
      <c r="I272" s="165"/>
      <c r="J272" s="166" t="n">
        <f aca="false">ROUND(I272*H272,2)</f>
        <v>0</v>
      </c>
      <c r="K272" s="162"/>
      <c r="L272" s="23"/>
      <c r="M272" s="167"/>
      <c r="N272" s="168" t="s">
        <v>41</v>
      </c>
      <c r="O272" s="60"/>
      <c r="P272" s="169" t="n">
        <f aca="false">O272*H272</f>
        <v>0</v>
      </c>
      <c r="Q272" s="169" t="n">
        <v>0</v>
      </c>
      <c r="R272" s="169" t="n">
        <f aca="false">Q272*H272</f>
        <v>0</v>
      </c>
      <c r="S272" s="169" t="n">
        <v>0</v>
      </c>
      <c r="T272" s="170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1" t="s">
        <v>201</v>
      </c>
      <c r="AT272" s="171" t="s">
        <v>130</v>
      </c>
      <c r="AU272" s="171" t="s">
        <v>136</v>
      </c>
      <c r="AY272" s="3" t="s">
        <v>127</v>
      </c>
      <c r="BE272" s="172" t="n">
        <f aca="false">IF(N272="základní",J272,0)</f>
        <v>0</v>
      </c>
      <c r="BF272" s="172" t="n">
        <f aca="false">IF(N272="snížená",J272,0)</f>
        <v>0</v>
      </c>
      <c r="BG272" s="172" t="n">
        <f aca="false">IF(N272="zákl. přenesená",J272,0)</f>
        <v>0</v>
      </c>
      <c r="BH272" s="172" t="n">
        <f aca="false">IF(N272="sníž. přenesená",J272,0)</f>
        <v>0</v>
      </c>
      <c r="BI272" s="172" t="n">
        <f aca="false">IF(N272="nulová",J272,0)</f>
        <v>0</v>
      </c>
      <c r="BJ272" s="3" t="s">
        <v>136</v>
      </c>
      <c r="BK272" s="172" t="n">
        <f aca="false">ROUND(I272*H272,2)</f>
        <v>0</v>
      </c>
      <c r="BL272" s="3" t="s">
        <v>201</v>
      </c>
      <c r="BM272" s="171" t="s">
        <v>592</v>
      </c>
    </row>
    <row r="273" s="27" customFormat="true" ht="16.5" hidden="false" customHeight="true" outlineLevel="0" collapsed="false">
      <c r="A273" s="22"/>
      <c r="B273" s="159"/>
      <c r="C273" s="160" t="s">
        <v>593</v>
      </c>
      <c r="D273" s="160" t="s">
        <v>130</v>
      </c>
      <c r="E273" s="161" t="s">
        <v>594</v>
      </c>
      <c r="F273" s="162" t="s">
        <v>595</v>
      </c>
      <c r="G273" s="163" t="s">
        <v>192</v>
      </c>
      <c r="H273" s="164" t="n">
        <v>1</v>
      </c>
      <c r="I273" s="165"/>
      <c r="J273" s="166" t="n">
        <f aca="false">ROUND(I273*H273,2)</f>
        <v>0</v>
      </c>
      <c r="K273" s="162"/>
      <c r="L273" s="23"/>
      <c r="M273" s="167"/>
      <c r="N273" s="168" t="s">
        <v>41</v>
      </c>
      <c r="O273" s="60"/>
      <c r="P273" s="169" t="n">
        <f aca="false">O273*H273</f>
        <v>0</v>
      </c>
      <c r="Q273" s="169" t="n">
        <v>0</v>
      </c>
      <c r="R273" s="169" t="n">
        <f aca="false">Q273*H273</f>
        <v>0</v>
      </c>
      <c r="S273" s="169" t="n">
        <v>0</v>
      </c>
      <c r="T273" s="170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1" t="s">
        <v>201</v>
      </c>
      <c r="AT273" s="171" t="s">
        <v>130</v>
      </c>
      <c r="AU273" s="171" t="s">
        <v>136</v>
      </c>
      <c r="AY273" s="3" t="s">
        <v>127</v>
      </c>
      <c r="BE273" s="172" t="n">
        <f aca="false">IF(N273="základní",J273,0)</f>
        <v>0</v>
      </c>
      <c r="BF273" s="172" t="n">
        <f aca="false">IF(N273="snížená",J273,0)</f>
        <v>0</v>
      </c>
      <c r="BG273" s="172" t="n">
        <f aca="false">IF(N273="zákl. přenesená",J273,0)</f>
        <v>0</v>
      </c>
      <c r="BH273" s="172" t="n">
        <f aca="false">IF(N273="sníž. přenesená",J273,0)</f>
        <v>0</v>
      </c>
      <c r="BI273" s="172" t="n">
        <f aca="false">IF(N273="nulová",J273,0)</f>
        <v>0</v>
      </c>
      <c r="BJ273" s="3" t="s">
        <v>136</v>
      </c>
      <c r="BK273" s="172" t="n">
        <f aca="false">ROUND(I273*H273,2)</f>
        <v>0</v>
      </c>
      <c r="BL273" s="3" t="s">
        <v>201</v>
      </c>
      <c r="BM273" s="171" t="s">
        <v>596</v>
      </c>
    </row>
    <row r="274" s="27" customFormat="true" ht="24.15" hidden="false" customHeight="true" outlineLevel="0" collapsed="false">
      <c r="A274" s="22"/>
      <c r="B274" s="159"/>
      <c r="C274" s="160" t="s">
        <v>597</v>
      </c>
      <c r="D274" s="160" t="s">
        <v>130</v>
      </c>
      <c r="E274" s="161" t="s">
        <v>598</v>
      </c>
      <c r="F274" s="162" t="s">
        <v>599</v>
      </c>
      <c r="G274" s="163" t="s">
        <v>286</v>
      </c>
      <c r="H274" s="192"/>
      <c r="I274" s="165"/>
      <c r="J274" s="166" t="n">
        <f aca="false">ROUND(I274*H274,2)</f>
        <v>0</v>
      </c>
      <c r="K274" s="162" t="s">
        <v>600</v>
      </c>
      <c r="L274" s="23"/>
      <c r="M274" s="167"/>
      <c r="N274" s="168" t="s">
        <v>41</v>
      </c>
      <c r="O274" s="60"/>
      <c r="P274" s="169" t="n">
        <f aca="false">O274*H274</f>
        <v>0</v>
      </c>
      <c r="Q274" s="169" t="n">
        <v>0</v>
      </c>
      <c r="R274" s="169" t="n">
        <f aca="false">Q274*H274</f>
        <v>0</v>
      </c>
      <c r="S274" s="169" t="n">
        <v>0</v>
      </c>
      <c r="T274" s="170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1" t="s">
        <v>201</v>
      </c>
      <c r="AT274" s="171" t="s">
        <v>130</v>
      </c>
      <c r="AU274" s="171" t="s">
        <v>136</v>
      </c>
      <c r="AY274" s="3" t="s">
        <v>127</v>
      </c>
      <c r="BE274" s="172" t="n">
        <f aca="false">IF(N274="základní",J274,0)</f>
        <v>0</v>
      </c>
      <c r="BF274" s="172" t="n">
        <f aca="false">IF(N274="snížená",J274,0)</f>
        <v>0</v>
      </c>
      <c r="BG274" s="172" t="n">
        <f aca="false">IF(N274="zákl. přenesená",J274,0)</f>
        <v>0</v>
      </c>
      <c r="BH274" s="172" t="n">
        <f aca="false">IF(N274="sníž. přenesená",J274,0)</f>
        <v>0</v>
      </c>
      <c r="BI274" s="172" t="n">
        <f aca="false">IF(N274="nulová",J274,0)</f>
        <v>0</v>
      </c>
      <c r="BJ274" s="3" t="s">
        <v>136</v>
      </c>
      <c r="BK274" s="172" t="n">
        <f aca="false">ROUND(I274*H274,2)</f>
        <v>0</v>
      </c>
      <c r="BL274" s="3" t="s">
        <v>201</v>
      </c>
      <c r="BM274" s="171" t="s">
        <v>601</v>
      </c>
    </row>
    <row r="275" s="145" customFormat="true" ht="22.8" hidden="false" customHeight="true" outlineLevel="0" collapsed="false">
      <c r="B275" s="146"/>
      <c r="D275" s="147" t="s">
        <v>74</v>
      </c>
      <c r="E275" s="157" t="s">
        <v>602</v>
      </c>
      <c r="F275" s="157" t="s">
        <v>603</v>
      </c>
      <c r="I275" s="149"/>
      <c r="J275" s="158" t="n">
        <f aca="false">BK275</f>
        <v>0</v>
      </c>
      <c r="L275" s="146"/>
      <c r="M275" s="151"/>
      <c r="N275" s="152"/>
      <c r="O275" s="152"/>
      <c r="P275" s="153" t="n">
        <f aca="false">SUM(P276:P288)</f>
        <v>0</v>
      </c>
      <c r="Q275" s="152"/>
      <c r="R275" s="153" t="n">
        <f aca="false">SUM(R276:R288)</f>
        <v>0.210615</v>
      </c>
      <c r="S275" s="152"/>
      <c r="T275" s="154" t="n">
        <f aca="false">SUM(T276:T288)</f>
        <v>0</v>
      </c>
      <c r="AR275" s="147" t="s">
        <v>136</v>
      </c>
      <c r="AT275" s="155" t="s">
        <v>74</v>
      </c>
      <c r="AU275" s="155" t="s">
        <v>80</v>
      </c>
      <c r="AY275" s="147" t="s">
        <v>127</v>
      </c>
      <c r="BK275" s="156" t="n">
        <f aca="false">SUM(BK276:BK288)</f>
        <v>0</v>
      </c>
    </row>
    <row r="276" s="27" customFormat="true" ht="16.5" hidden="false" customHeight="true" outlineLevel="0" collapsed="false">
      <c r="A276" s="22"/>
      <c r="B276" s="159"/>
      <c r="C276" s="160" t="s">
        <v>604</v>
      </c>
      <c r="D276" s="160" t="s">
        <v>130</v>
      </c>
      <c r="E276" s="161" t="s">
        <v>605</v>
      </c>
      <c r="F276" s="162" t="s">
        <v>606</v>
      </c>
      <c r="G276" s="163" t="s">
        <v>133</v>
      </c>
      <c r="H276" s="164" t="n">
        <v>5.95</v>
      </c>
      <c r="I276" s="165"/>
      <c r="J276" s="166" t="n">
        <f aca="false">ROUND(I276*H276,2)</f>
        <v>0</v>
      </c>
      <c r="K276" s="162" t="s">
        <v>134</v>
      </c>
      <c r="L276" s="23"/>
      <c r="M276" s="167"/>
      <c r="N276" s="168" t="s">
        <v>41</v>
      </c>
      <c r="O276" s="60"/>
      <c r="P276" s="169" t="n">
        <f aca="false">O276*H276</f>
        <v>0</v>
      </c>
      <c r="Q276" s="169" t="n">
        <v>0</v>
      </c>
      <c r="R276" s="169" t="n">
        <f aca="false">Q276*H276</f>
        <v>0</v>
      </c>
      <c r="S276" s="169" t="n">
        <v>0</v>
      </c>
      <c r="T276" s="170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1" t="s">
        <v>201</v>
      </c>
      <c r="AT276" s="171" t="s">
        <v>130</v>
      </c>
      <c r="AU276" s="171" t="s">
        <v>136</v>
      </c>
      <c r="AY276" s="3" t="s">
        <v>127</v>
      </c>
      <c r="BE276" s="172" t="n">
        <f aca="false">IF(N276="základní",J276,0)</f>
        <v>0</v>
      </c>
      <c r="BF276" s="172" t="n">
        <f aca="false">IF(N276="snížená",J276,0)</f>
        <v>0</v>
      </c>
      <c r="BG276" s="172" t="n">
        <f aca="false">IF(N276="zákl. přenesená",J276,0)</f>
        <v>0</v>
      </c>
      <c r="BH276" s="172" t="n">
        <f aca="false">IF(N276="sníž. přenesená",J276,0)</f>
        <v>0</v>
      </c>
      <c r="BI276" s="172" t="n">
        <f aca="false">IF(N276="nulová",J276,0)</f>
        <v>0</v>
      </c>
      <c r="BJ276" s="3" t="s">
        <v>136</v>
      </c>
      <c r="BK276" s="172" t="n">
        <f aca="false">ROUND(I276*H276,2)</f>
        <v>0</v>
      </c>
      <c r="BL276" s="3" t="s">
        <v>201</v>
      </c>
      <c r="BM276" s="171" t="s">
        <v>607</v>
      </c>
    </row>
    <row r="277" s="173" customFormat="true" ht="12.8" hidden="false" customHeight="false" outlineLevel="0" collapsed="false">
      <c r="B277" s="174"/>
      <c r="D277" s="175" t="s">
        <v>138</v>
      </c>
      <c r="E277" s="176"/>
      <c r="F277" s="177" t="s">
        <v>608</v>
      </c>
      <c r="H277" s="178" t="n">
        <v>5.95</v>
      </c>
      <c r="I277" s="179"/>
      <c r="L277" s="174"/>
      <c r="M277" s="180"/>
      <c r="N277" s="181"/>
      <c r="O277" s="181"/>
      <c r="P277" s="181"/>
      <c r="Q277" s="181"/>
      <c r="R277" s="181"/>
      <c r="S277" s="181"/>
      <c r="T277" s="182"/>
      <c r="AT277" s="176" t="s">
        <v>138</v>
      </c>
      <c r="AU277" s="176" t="s">
        <v>136</v>
      </c>
      <c r="AV277" s="173" t="s">
        <v>136</v>
      </c>
      <c r="AW277" s="173" t="s">
        <v>31</v>
      </c>
      <c r="AX277" s="173" t="s">
        <v>80</v>
      </c>
      <c r="AY277" s="176" t="s">
        <v>127</v>
      </c>
    </row>
    <row r="278" s="27" customFormat="true" ht="16.5" hidden="false" customHeight="true" outlineLevel="0" collapsed="false">
      <c r="A278" s="22"/>
      <c r="B278" s="159"/>
      <c r="C278" s="160" t="s">
        <v>609</v>
      </c>
      <c r="D278" s="160" t="s">
        <v>130</v>
      </c>
      <c r="E278" s="161" t="s">
        <v>610</v>
      </c>
      <c r="F278" s="162" t="s">
        <v>611</v>
      </c>
      <c r="G278" s="163" t="s">
        <v>133</v>
      </c>
      <c r="H278" s="164" t="n">
        <v>5.95</v>
      </c>
      <c r="I278" s="165"/>
      <c r="J278" s="166" t="n">
        <f aca="false">ROUND(I278*H278,2)</f>
        <v>0</v>
      </c>
      <c r="K278" s="162" t="s">
        <v>134</v>
      </c>
      <c r="L278" s="23"/>
      <c r="M278" s="167"/>
      <c r="N278" s="168" t="s">
        <v>41</v>
      </c>
      <c r="O278" s="60"/>
      <c r="P278" s="169" t="n">
        <f aca="false">O278*H278</f>
        <v>0</v>
      </c>
      <c r="Q278" s="169" t="n">
        <v>0.0003</v>
      </c>
      <c r="R278" s="169" t="n">
        <f aca="false">Q278*H278</f>
        <v>0.001785</v>
      </c>
      <c r="S278" s="169" t="n">
        <v>0</v>
      </c>
      <c r="T278" s="170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1" t="s">
        <v>201</v>
      </c>
      <c r="AT278" s="171" t="s">
        <v>130</v>
      </c>
      <c r="AU278" s="171" t="s">
        <v>136</v>
      </c>
      <c r="AY278" s="3" t="s">
        <v>127</v>
      </c>
      <c r="BE278" s="172" t="n">
        <f aca="false">IF(N278="základní",J278,0)</f>
        <v>0</v>
      </c>
      <c r="BF278" s="172" t="n">
        <f aca="false">IF(N278="snížená",J278,0)</f>
        <v>0</v>
      </c>
      <c r="BG278" s="172" t="n">
        <f aca="false">IF(N278="zákl. přenesená",J278,0)</f>
        <v>0</v>
      </c>
      <c r="BH278" s="172" t="n">
        <f aca="false">IF(N278="sníž. přenesená",J278,0)</f>
        <v>0</v>
      </c>
      <c r="BI278" s="172" t="n">
        <f aca="false">IF(N278="nulová",J278,0)</f>
        <v>0</v>
      </c>
      <c r="BJ278" s="3" t="s">
        <v>136</v>
      </c>
      <c r="BK278" s="172" t="n">
        <f aca="false">ROUND(I278*H278,2)</f>
        <v>0</v>
      </c>
      <c r="BL278" s="3" t="s">
        <v>201</v>
      </c>
      <c r="BM278" s="171" t="s">
        <v>612</v>
      </c>
    </row>
    <row r="279" s="173" customFormat="true" ht="12.8" hidden="false" customHeight="false" outlineLevel="0" collapsed="false">
      <c r="B279" s="174"/>
      <c r="D279" s="175" t="s">
        <v>138</v>
      </c>
      <c r="E279" s="176"/>
      <c r="F279" s="177" t="s">
        <v>608</v>
      </c>
      <c r="H279" s="178" t="n">
        <v>5.95</v>
      </c>
      <c r="I279" s="179"/>
      <c r="L279" s="174"/>
      <c r="M279" s="180"/>
      <c r="N279" s="181"/>
      <c r="O279" s="181"/>
      <c r="P279" s="181"/>
      <c r="Q279" s="181"/>
      <c r="R279" s="181"/>
      <c r="S279" s="181"/>
      <c r="T279" s="182"/>
      <c r="AT279" s="176" t="s">
        <v>138</v>
      </c>
      <c r="AU279" s="176" t="s">
        <v>136</v>
      </c>
      <c r="AV279" s="173" t="s">
        <v>136</v>
      </c>
      <c r="AW279" s="173" t="s">
        <v>31</v>
      </c>
      <c r="AX279" s="173" t="s">
        <v>80</v>
      </c>
      <c r="AY279" s="176" t="s">
        <v>127</v>
      </c>
    </row>
    <row r="280" s="27" customFormat="true" ht="21.75" hidden="false" customHeight="true" outlineLevel="0" collapsed="false">
      <c r="A280" s="22"/>
      <c r="B280" s="159"/>
      <c r="C280" s="160" t="s">
        <v>613</v>
      </c>
      <c r="D280" s="160" t="s">
        <v>130</v>
      </c>
      <c r="E280" s="161" t="s">
        <v>614</v>
      </c>
      <c r="F280" s="162" t="s">
        <v>615</v>
      </c>
      <c r="G280" s="163" t="s">
        <v>133</v>
      </c>
      <c r="H280" s="164" t="n">
        <v>5.95</v>
      </c>
      <c r="I280" s="165"/>
      <c r="J280" s="166" t="n">
        <f aca="false">ROUND(I280*H280,2)</f>
        <v>0</v>
      </c>
      <c r="K280" s="162" t="s">
        <v>134</v>
      </c>
      <c r="L280" s="23"/>
      <c r="M280" s="167"/>
      <c r="N280" s="168" t="s">
        <v>41</v>
      </c>
      <c r="O280" s="60"/>
      <c r="P280" s="169" t="n">
        <f aca="false">O280*H280</f>
        <v>0</v>
      </c>
      <c r="Q280" s="169" t="n">
        <v>0.00455</v>
      </c>
      <c r="R280" s="169" t="n">
        <f aca="false">Q280*H280</f>
        <v>0.0270725</v>
      </c>
      <c r="S280" s="169" t="n">
        <v>0</v>
      </c>
      <c r="T280" s="170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1" t="s">
        <v>201</v>
      </c>
      <c r="AT280" s="171" t="s">
        <v>130</v>
      </c>
      <c r="AU280" s="171" t="s">
        <v>136</v>
      </c>
      <c r="AY280" s="3" t="s">
        <v>127</v>
      </c>
      <c r="BE280" s="172" t="n">
        <f aca="false">IF(N280="základní",J280,0)</f>
        <v>0</v>
      </c>
      <c r="BF280" s="172" t="n">
        <f aca="false">IF(N280="snížená",J280,0)</f>
        <v>0</v>
      </c>
      <c r="BG280" s="172" t="n">
        <f aca="false">IF(N280="zákl. přenesená",J280,0)</f>
        <v>0</v>
      </c>
      <c r="BH280" s="172" t="n">
        <f aca="false">IF(N280="sníž. přenesená",J280,0)</f>
        <v>0</v>
      </c>
      <c r="BI280" s="172" t="n">
        <f aca="false">IF(N280="nulová",J280,0)</f>
        <v>0</v>
      </c>
      <c r="BJ280" s="3" t="s">
        <v>136</v>
      </c>
      <c r="BK280" s="172" t="n">
        <f aca="false">ROUND(I280*H280,2)</f>
        <v>0</v>
      </c>
      <c r="BL280" s="3" t="s">
        <v>201</v>
      </c>
      <c r="BM280" s="171" t="s">
        <v>616</v>
      </c>
    </row>
    <row r="281" s="27" customFormat="true" ht="24.15" hidden="false" customHeight="true" outlineLevel="0" collapsed="false">
      <c r="A281" s="22"/>
      <c r="B281" s="159"/>
      <c r="C281" s="160" t="s">
        <v>617</v>
      </c>
      <c r="D281" s="160" t="s">
        <v>130</v>
      </c>
      <c r="E281" s="161" t="s">
        <v>618</v>
      </c>
      <c r="F281" s="162" t="s">
        <v>619</v>
      </c>
      <c r="G281" s="163" t="s">
        <v>133</v>
      </c>
      <c r="H281" s="164" t="n">
        <v>5.95</v>
      </c>
      <c r="I281" s="165"/>
      <c r="J281" s="166" t="n">
        <f aca="false">ROUND(I281*H281,2)</f>
        <v>0</v>
      </c>
      <c r="K281" s="162" t="s">
        <v>134</v>
      </c>
      <c r="L281" s="23"/>
      <c r="M281" s="167"/>
      <c r="N281" s="168" t="s">
        <v>41</v>
      </c>
      <c r="O281" s="60"/>
      <c r="P281" s="169" t="n">
        <f aca="false">O281*H281</f>
        <v>0</v>
      </c>
      <c r="Q281" s="169" t="n">
        <v>0.0058</v>
      </c>
      <c r="R281" s="169" t="n">
        <f aca="false">Q281*H281</f>
        <v>0.03451</v>
      </c>
      <c r="S281" s="169" t="n">
        <v>0</v>
      </c>
      <c r="T281" s="170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1" t="s">
        <v>201</v>
      </c>
      <c r="AT281" s="171" t="s">
        <v>130</v>
      </c>
      <c r="AU281" s="171" t="s">
        <v>136</v>
      </c>
      <c r="AY281" s="3" t="s">
        <v>127</v>
      </c>
      <c r="BE281" s="172" t="n">
        <f aca="false">IF(N281="základní",J281,0)</f>
        <v>0</v>
      </c>
      <c r="BF281" s="172" t="n">
        <f aca="false">IF(N281="snížená",J281,0)</f>
        <v>0</v>
      </c>
      <c r="BG281" s="172" t="n">
        <f aca="false">IF(N281="zákl. přenesená",J281,0)</f>
        <v>0</v>
      </c>
      <c r="BH281" s="172" t="n">
        <f aca="false">IF(N281="sníž. přenesená",J281,0)</f>
        <v>0</v>
      </c>
      <c r="BI281" s="172" t="n">
        <f aca="false">IF(N281="nulová",J281,0)</f>
        <v>0</v>
      </c>
      <c r="BJ281" s="3" t="s">
        <v>136</v>
      </c>
      <c r="BK281" s="172" t="n">
        <f aca="false">ROUND(I281*H281,2)</f>
        <v>0</v>
      </c>
      <c r="BL281" s="3" t="s">
        <v>201</v>
      </c>
      <c r="BM281" s="171" t="s">
        <v>620</v>
      </c>
    </row>
    <row r="282" s="27" customFormat="true" ht="16.5" hidden="false" customHeight="true" outlineLevel="0" collapsed="false">
      <c r="A282" s="22"/>
      <c r="B282" s="159"/>
      <c r="C282" s="193" t="s">
        <v>621</v>
      </c>
      <c r="D282" s="193" t="s">
        <v>485</v>
      </c>
      <c r="E282" s="194" t="s">
        <v>622</v>
      </c>
      <c r="F282" s="195" t="s">
        <v>623</v>
      </c>
      <c r="G282" s="196" t="s">
        <v>133</v>
      </c>
      <c r="H282" s="197" t="n">
        <v>6.545</v>
      </c>
      <c r="I282" s="198"/>
      <c r="J282" s="199" t="n">
        <f aca="false">ROUND(I282*H282,2)</f>
        <v>0</v>
      </c>
      <c r="K282" s="195" t="s">
        <v>134</v>
      </c>
      <c r="L282" s="200"/>
      <c r="M282" s="201"/>
      <c r="N282" s="202" t="s">
        <v>41</v>
      </c>
      <c r="O282" s="60"/>
      <c r="P282" s="169" t="n">
        <f aca="false">O282*H282</f>
        <v>0</v>
      </c>
      <c r="Q282" s="169" t="n">
        <v>0.021</v>
      </c>
      <c r="R282" s="169" t="n">
        <f aca="false">Q282*H282</f>
        <v>0.137445</v>
      </c>
      <c r="S282" s="169" t="n">
        <v>0</v>
      </c>
      <c r="T282" s="170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1" t="s">
        <v>275</v>
      </c>
      <c r="AT282" s="171" t="s">
        <v>485</v>
      </c>
      <c r="AU282" s="171" t="s">
        <v>136</v>
      </c>
      <c r="AY282" s="3" t="s">
        <v>127</v>
      </c>
      <c r="BE282" s="172" t="n">
        <f aca="false">IF(N282="základní",J282,0)</f>
        <v>0</v>
      </c>
      <c r="BF282" s="172" t="n">
        <f aca="false">IF(N282="snížená",J282,0)</f>
        <v>0</v>
      </c>
      <c r="BG282" s="172" t="n">
        <f aca="false">IF(N282="zákl. přenesená",J282,0)</f>
        <v>0</v>
      </c>
      <c r="BH282" s="172" t="n">
        <f aca="false">IF(N282="sníž. přenesená",J282,0)</f>
        <v>0</v>
      </c>
      <c r="BI282" s="172" t="n">
        <f aca="false">IF(N282="nulová",J282,0)</f>
        <v>0</v>
      </c>
      <c r="BJ282" s="3" t="s">
        <v>136</v>
      </c>
      <c r="BK282" s="172" t="n">
        <f aca="false">ROUND(I282*H282,2)</f>
        <v>0</v>
      </c>
      <c r="BL282" s="3" t="s">
        <v>201</v>
      </c>
      <c r="BM282" s="171" t="s">
        <v>624</v>
      </c>
    </row>
    <row r="283" s="173" customFormat="true" ht="12.8" hidden="false" customHeight="false" outlineLevel="0" collapsed="false">
      <c r="B283" s="174"/>
      <c r="D283" s="175" t="s">
        <v>138</v>
      </c>
      <c r="F283" s="177" t="s">
        <v>625</v>
      </c>
      <c r="H283" s="178" t="n">
        <v>6.545</v>
      </c>
      <c r="I283" s="179"/>
      <c r="L283" s="174"/>
      <c r="M283" s="180"/>
      <c r="N283" s="181"/>
      <c r="O283" s="181"/>
      <c r="P283" s="181"/>
      <c r="Q283" s="181"/>
      <c r="R283" s="181"/>
      <c r="S283" s="181"/>
      <c r="T283" s="182"/>
      <c r="AT283" s="176" t="s">
        <v>138</v>
      </c>
      <c r="AU283" s="176" t="s">
        <v>136</v>
      </c>
      <c r="AV283" s="173" t="s">
        <v>136</v>
      </c>
      <c r="AW283" s="173" t="s">
        <v>2</v>
      </c>
      <c r="AX283" s="173" t="s">
        <v>80</v>
      </c>
      <c r="AY283" s="176" t="s">
        <v>127</v>
      </c>
    </row>
    <row r="284" s="27" customFormat="true" ht="24.15" hidden="false" customHeight="true" outlineLevel="0" collapsed="false">
      <c r="A284" s="22"/>
      <c r="B284" s="159"/>
      <c r="C284" s="160" t="s">
        <v>626</v>
      </c>
      <c r="D284" s="160" t="s">
        <v>130</v>
      </c>
      <c r="E284" s="161" t="s">
        <v>627</v>
      </c>
      <c r="F284" s="162" t="s">
        <v>628</v>
      </c>
      <c r="G284" s="163" t="s">
        <v>133</v>
      </c>
      <c r="H284" s="164" t="n">
        <v>5.95</v>
      </c>
      <c r="I284" s="165"/>
      <c r="J284" s="166" t="n">
        <f aca="false">ROUND(I284*H284,2)</f>
        <v>0</v>
      </c>
      <c r="K284" s="162" t="s">
        <v>134</v>
      </c>
      <c r="L284" s="23"/>
      <c r="M284" s="167"/>
      <c r="N284" s="168" t="s">
        <v>41</v>
      </c>
      <c r="O284" s="60"/>
      <c r="P284" s="169" t="n">
        <f aca="false">O284*H284</f>
        <v>0</v>
      </c>
      <c r="Q284" s="169" t="n">
        <v>0</v>
      </c>
      <c r="R284" s="169" t="n">
        <f aca="false">Q284*H284</f>
        <v>0</v>
      </c>
      <c r="S284" s="169" t="n">
        <v>0</v>
      </c>
      <c r="T284" s="170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1" t="s">
        <v>201</v>
      </c>
      <c r="AT284" s="171" t="s">
        <v>130</v>
      </c>
      <c r="AU284" s="171" t="s">
        <v>136</v>
      </c>
      <c r="AY284" s="3" t="s">
        <v>127</v>
      </c>
      <c r="BE284" s="172" t="n">
        <f aca="false">IF(N284="základní",J284,0)</f>
        <v>0</v>
      </c>
      <c r="BF284" s="172" t="n">
        <f aca="false">IF(N284="snížená",J284,0)</f>
        <v>0</v>
      </c>
      <c r="BG284" s="172" t="n">
        <f aca="false">IF(N284="zákl. přenesená",J284,0)</f>
        <v>0</v>
      </c>
      <c r="BH284" s="172" t="n">
        <f aca="false">IF(N284="sníž. přenesená",J284,0)</f>
        <v>0</v>
      </c>
      <c r="BI284" s="172" t="n">
        <f aca="false">IF(N284="nulová",J284,0)</f>
        <v>0</v>
      </c>
      <c r="BJ284" s="3" t="s">
        <v>136</v>
      </c>
      <c r="BK284" s="172" t="n">
        <f aca="false">ROUND(I284*H284,2)</f>
        <v>0</v>
      </c>
      <c r="BL284" s="3" t="s">
        <v>201</v>
      </c>
      <c r="BM284" s="171" t="s">
        <v>629</v>
      </c>
    </row>
    <row r="285" s="27" customFormat="true" ht="37.8" hidden="false" customHeight="true" outlineLevel="0" collapsed="false">
      <c r="A285" s="22"/>
      <c r="B285" s="159"/>
      <c r="C285" s="160" t="s">
        <v>630</v>
      </c>
      <c r="D285" s="160" t="s">
        <v>130</v>
      </c>
      <c r="E285" s="161" t="s">
        <v>631</v>
      </c>
      <c r="F285" s="162" t="s">
        <v>632</v>
      </c>
      <c r="G285" s="163" t="s">
        <v>133</v>
      </c>
      <c r="H285" s="164" t="n">
        <v>5.95</v>
      </c>
      <c r="I285" s="165"/>
      <c r="J285" s="166" t="n">
        <f aca="false">ROUND(I285*H285,2)</f>
        <v>0</v>
      </c>
      <c r="K285" s="162" t="s">
        <v>134</v>
      </c>
      <c r="L285" s="23"/>
      <c r="M285" s="167"/>
      <c r="N285" s="168" t="s">
        <v>41</v>
      </c>
      <c r="O285" s="60"/>
      <c r="P285" s="169" t="n">
        <f aca="false">O285*H285</f>
        <v>0</v>
      </c>
      <c r="Q285" s="169" t="n">
        <v>0</v>
      </c>
      <c r="R285" s="169" t="n">
        <f aca="false">Q285*H285</f>
        <v>0</v>
      </c>
      <c r="S285" s="169" t="n">
        <v>0</v>
      </c>
      <c r="T285" s="170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1" t="s">
        <v>201</v>
      </c>
      <c r="AT285" s="171" t="s">
        <v>130</v>
      </c>
      <c r="AU285" s="171" t="s">
        <v>136</v>
      </c>
      <c r="AY285" s="3" t="s">
        <v>127</v>
      </c>
      <c r="BE285" s="172" t="n">
        <f aca="false">IF(N285="základní",J285,0)</f>
        <v>0</v>
      </c>
      <c r="BF285" s="172" t="n">
        <f aca="false">IF(N285="snížená",J285,0)</f>
        <v>0</v>
      </c>
      <c r="BG285" s="172" t="n">
        <f aca="false">IF(N285="zákl. přenesená",J285,0)</f>
        <v>0</v>
      </c>
      <c r="BH285" s="172" t="n">
        <f aca="false">IF(N285="sníž. přenesená",J285,0)</f>
        <v>0</v>
      </c>
      <c r="BI285" s="172" t="n">
        <f aca="false">IF(N285="nulová",J285,0)</f>
        <v>0</v>
      </c>
      <c r="BJ285" s="3" t="s">
        <v>136</v>
      </c>
      <c r="BK285" s="172" t="n">
        <f aca="false">ROUND(I285*H285,2)</f>
        <v>0</v>
      </c>
      <c r="BL285" s="3" t="s">
        <v>201</v>
      </c>
      <c r="BM285" s="171" t="s">
        <v>633</v>
      </c>
    </row>
    <row r="286" s="27" customFormat="true" ht="24.15" hidden="false" customHeight="true" outlineLevel="0" collapsed="false">
      <c r="A286" s="22"/>
      <c r="B286" s="159"/>
      <c r="C286" s="160" t="s">
        <v>634</v>
      </c>
      <c r="D286" s="160" t="s">
        <v>130</v>
      </c>
      <c r="E286" s="161" t="s">
        <v>635</v>
      </c>
      <c r="F286" s="162" t="s">
        <v>636</v>
      </c>
      <c r="G286" s="163" t="s">
        <v>133</v>
      </c>
      <c r="H286" s="164" t="n">
        <v>6.535</v>
      </c>
      <c r="I286" s="165"/>
      <c r="J286" s="166" t="n">
        <f aca="false">ROUND(I286*H286,2)</f>
        <v>0</v>
      </c>
      <c r="K286" s="162" t="s">
        <v>134</v>
      </c>
      <c r="L286" s="23"/>
      <c r="M286" s="167"/>
      <c r="N286" s="168" t="s">
        <v>41</v>
      </c>
      <c r="O286" s="60"/>
      <c r="P286" s="169" t="n">
        <f aca="false">O286*H286</f>
        <v>0</v>
      </c>
      <c r="Q286" s="169" t="n">
        <v>0.0015</v>
      </c>
      <c r="R286" s="169" t="n">
        <f aca="false">Q286*H286</f>
        <v>0.0098025</v>
      </c>
      <c r="S286" s="169" t="n">
        <v>0</v>
      </c>
      <c r="T286" s="170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1" t="s">
        <v>201</v>
      </c>
      <c r="AT286" s="171" t="s">
        <v>130</v>
      </c>
      <c r="AU286" s="171" t="s">
        <v>136</v>
      </c>
      <c r="AY286" s="3" t="s">
        <v>127</v>
      </c>
      <c r="BE286" s="172" t="n">
        <f aca="false">IF(N286="základní",J286,0)</f>
        <v>0</v>
      </c>
      <c r="BF286" s="172" t="n">
        <f aca="false">IF(N286="snížená",J286,0)</f>
        <v>0</v>
      </c>
      <c r="BG286" s="172" t="n">
        <f aca="false">IF(N286="zákl. přenesená",J286,0)</f>
        <v>0</v>
      </c>
      <c r="BH286" s="172" t="n">
        <f aca="false">IF(N286="sníž. přenesená",J286,0)</f>
        <v>0</v>
      </c>
      <c r="BI286" s="172" t="n">
        <f aca="false">IF(N286="nulová",J286,0)</f>
        <v>0</v>
      </c>
      <c r="BJ286" s="3" t="s">
        <v>136</v>
      </c>
      <c r="BK286" s="172" t="n">
        <f aca="false">ROUND(I286*H286,2)</f>
        <v>0</v>
      </c>
      <c r="BL286" s="3" t="s">
        <v>201</v>
      </c>
      <c r="BM286" s="171" t="s">
        <v>637</v>
      </c>
    </row>
    <row r="287" s="173" customFormat="true" ht="12.8" hidden="false" customHeight="false" outlineLevel="0" collapsed="false">
      <c r="B287" s="174"/>
      <c r="D287" s="175" t="s">
        <v>138</v>
      </c>
      <c r="E287" s="176"/>
      <c r="F287" s="177" t="s">
        <v>638</v>
      </c>
      <c r="H287" s="178" t="n">
        <v>6.535</v>
      </c>
      <c r="I287" s="179"/>
      <c r="L287" s="174"/>
      <c r="M287" s="180"/>
      <c r="N287" s="181"/>
      <c r="O287" s="181"/>
      <c r="P287" s="181"/>
      <c r="Q287" s="181"/>
      <c r="R287" s="181"/>
      <c r="S287" s="181"/>
      <c r="T287" s="182"/>
      <c r="AT287" s="176" t="s">
        <v>138</v>
      </c>
      <c r="AU287" s="176" t="s">
        <v>136</v>
      </c>
      <c r="AV287" s="173" t="s">
        <v>136</v>
      </c>
      <c r="AW287" s="173" t="s">
        <v>31</v>
      </c>
      <c r="AX287" s="173" t="s">
        <v>80</v>
      </c>
      <c r="AY287" s="176" t="s">
        <v>127</v>
      </c>
    </row>
    <row r="288" s="27" customFormat="true" ht="24.15" hidden="false" customHeight="true" outlineLevel="0" collapsed="false">
      <c r="A288" s="22"/>
      <c r="B288" s="159"/>
      <c r="C288" s="160" t="s">
        <v>639</v>
      </c>
      <c r="D288" s="160" t="s">
        <v>130</v>
      </c>
      <c r="E288" s="161" t="s">
        <v>640</v>
      </c>
      <c r="F288" s="162" t="s">
        <v>641</v>
      </c>
      <c r="G288" s="163" t="s">
        <v>286</v>
      </c>
      <c r="H288" s="192"/>
      <c r="I288" s="165"/>
      <c r="J288" s="166" t="n">
        <f aca="false">ROUND(I288*H288,2)</f>
        <v>0</v>
      </c>
      <c r="K288" s="162" t="s">
        <v>134</v>
      </c>
      <c r="L288" s="23"/>
      <c r="M288" s="167"/>
      <c r="N288" s="168" t="s">
        <v>41</v>
      </c>
      <c r="O288" s="60"/>
      <c r="P288" s="169" t="n">
        <f aca="false">O288*H288</f>
        <v>0</v>
      </c>
      <c r="Q288" s="169" t="n">
        <v>0</v>
      </c>
      <c r="R288" s="169" t="n">
        <f aca="false">Q288*H288</f>
        <v>0</v>
      </c>
      <c r="S288" s="169" t="n">
        <v>0</v>
      </c>
      <c r="T288" s="170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1" t="s">
        <v>201</v>
      </c>
      <c r="AT288" s="171" t="s">
        <v>130</v>
      </c>
      <c r="AU288" s="171" t="s">
        <v>136</v>
      </c>
      <c r="AY288" s="3" t="s">
        <v>127</v>
      </c>
      <c r="BE288" s="172" t="n">
        <f aca="false">IF(N288="základní",J288,0)</f>
        <v>0</v>
      </c>
      <c r="BF288" s="172" t="n">
        <f aca="false">IF(N288="snížená",J288,0)</f>
        <v>0</v>
      </c>
      <c r="BG288" s="172" t="n">
        <f aca="false">IF(N288="zákl. přenesená",J288,0)</f>
        <v>0</v>
      </c>
      <c r="BH288" s="172" t="n">
        <f aca="false">IF(N288="sníž. přenesená",J288,0)</f>
        <v>0</v>
      </c>
      <c r="BI288" s="172" t="n">
        <f aca="false">IF(N288="nulová",J288,0)</f>
        <v>0</v>
      </c>
      <c r="BJ288" s="3" t="s">
        <v>136</v>
      </c>
      <c r="BK288" s="172" t="n">
        <f aca="false">ROUND(I288*H288,2)</f>
        <v>0</v>
      </c>
      <c r="BL288" s="3" t="s">
        <v>201</v>
      </c>
      <c r="BM288" s="171" t="s">
        <v>642</v>
      </c>
    </row>
    <row r="289" s="145" customFormat="true" ht="22.8" hidden="false" customHeight="true" outlineLevel="0" collapsed="false">
      <c r="B289" s="146"/>
      <c r="D289" s="147" t="s">
        <v>74</v>
      </c>
      <c r="E289" s="157" t="s">
        <v>643</v>
      </c>
      <c r="F289" s="157" t="s">
        <v>644</v>
      </c>
      <c r="I289" s="149"/>
      <c r="J289" s="158" t="n">
        <f aca="false">BK289</f>
        <v>0</v>
      </c>
      <c r="L289" s="146"/>
      <c r="M289" s="151"/>
      <c r="N289" s="152"/>
      <c r="O289" s="152"/>
      <c r="P289" s="153" t="n">
        <f aca="false">SUM(P290:P291)</f>
        <v>0</v>
      </c>
      <c r="Q289" s="152"/>
      <c r="R289" s="153" t="n">
        <f aca="false">SUM(R290:R291)</f>
        <v>0</v>
      </c>
      <c r="S289" s="152"/>
      <c r="T289" s="154" t="n">
        <f aca="false">SUM(T290:T291)</f>
        <v>0.01785</v>
      </c>
      <c r="AR289" s="147" t="s">
        <v>136</v>
      </c>
      <c r="AT289" s="155" t="s">
        <v>74</v>
      </c>
      <c r="AU289" s="155" t="s">
        <v>80</v>
      </c>
      <c r="AY289" s="147" t="s">
        <v>127</v>
      </c>
      <c r="BK289" s="156" t="n">
        <f aca="false">SUM(BK290:BK291)</f>
        <v>0</v>
      </c>
    </row>
    <row r="290" s="27" customFormat="true" ht="24.15" hidden="false" customHeight="true" outlineLevel="0" collapsed="false">
      <c r="A290" s="22"/>
      <c r="B290" s="159"/>
      <c r="C290" s="160" t="s">
        <v>645</v>
      </c>
      <c r="D290" s="160" t="s">
        <v>130</v>
      </c>
      <c r="E290" s="161" t="s">
        <v>646</v>
      </c>
      <c r="F290" s="162" t="s">
        <v>647</v>
      </c>
      <c r="G290" s="163" t="s">
        <v>133</v>
      </c>
      <c r="H290" s="164" t="n">
        <v>5.95</v>
      </c>
      <c r="I290" s="165"/>
      <c r="J290" s="166" t="n">
        <f aca="false">ROUND(I290*H290,2)</f>
        <v>0</v>
      </c>
      <c r="K290" s="162" t="s">
        <v>134</v>
      </c>
      <c r="L290" s="23"/>
      <c r="M290" s="167"/>
      <c r="N290" s="168" t="s">
        <v>41</v>
      </c>
      <c r="O290" s="60"/>
      <c r="P290" s="169" t="n">
        <f aca="false">O290*H290</f>
        <v>0</v>
      </c>
      <c r="Q290" s="169" t="n">
        <v>0</v>
      </c>
      <c r="R290" s="169" t="n">
        <f aca="false">Q290*H290</f>
        <v>0</v>
      </c>
      <c r="S290" s="169" t="n">
        <v>0.003</v>
      </c>
      <c r="T290" s="170" t="n">
        <f aca="false">S290*H290</f>
        <v>0.01785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1" t="s">
        <v>201</v>
      </c>
      <c r="AT290" s="171" t="s">
        <v>130</v>
      </c>
      <c r="AU290" s="171" t="s">
        <v>136</v>
      </c>
      <c r="AY290" s="3" t="s">
        <v>127</v>
      </c>
      <c r="BE290" s="172" t="n">
        <f aca="false">IF(N290="základní",J290,0)</f>
        <v>0</v>
      </c>
      <c r="BF290" s="172" t="n">
        <f aca="false">IF(N290="snížená",J290,0)</f>
        <v>0</v>
      </c>
      <c r="BG290" s="172" t="n">
        <f aca="false">IF(N290="zákl. přenesená",J290,0)</f>
        <v>0</v>
      </c>
      <c r="BH290" s="172" t="n">
        <f aca="false">IF(N290="sníž. přenesená",J290,0)</f>
        <v>0</v>
      </c>
      <c r="BI290" s="172" t="n">
        <f aca="false">IF(N290="nulová",J290,0)</f>
        <v>0</v>
      </c>
      <c r="BJ290" s="3" t="s">
        <v>136</v>
      </c>
      <c r="BK290" s="172" t="n">
        <f aca="false">ROUND(I290*H290,2)</f>
        <v>0</v>
      </c>
      <c r="BL290" s="3" t="s">
        <v>201</v>
      </c>
      <c r="BM290" s="171" t="s">
        <v>648</v>
      </c>
    </row>
    <row r="291" s="173" customFormat="true" ht="12.8" hidden="false" customHeight="false" outlineLevel="0" collapsed="false">
      <c r="B291" s="174"/>
      <c r="D291" s="175" t="s">
        <v>138</v>
      </c>
      <c r="E291" s="176"/>
      <c r="F291" s="177" t="s">
        <v>608</v>
      </c>
      <c r="H291" s="178" t="n">
        <v>5.95</v>
      </c>
      <c r="I291" s="179"/>
      <c r="L291" s="174"/>
      <c r="M291" s="180"/>
      <c r="N291" s="181"/>
      <c r="O291" s="181"/>
      <c r="P291" s="181"/>
      <c r="Q291" s="181"/>
      <c r="R291" s="181"/>
      <c r="S291" s="181"/>
      <c r="T291" s="182"/>
      <c r="AT291" s="176" t="s">
        <v>138</v>
      </c>
      <c r="AU291" s="176" t="s">
        <v>136</v>
      </c>
      <c r="AV291" s="173" t="s">
        <v>136</v>
      </c>
      <c r="AW291" s="173" t="s">
        <v>31</v>
      </c>
      <c r="AX291" s="173" t="s">
        <v>80</v>
      </c>
      <c r="AY291" s="176" t="s">
        <v>127</v>
      </c>
    </row>
    <row r="292" s="145" customFormat="true" ht="22.8" hidden="false" customHeight="true" outlineLevel="0" collapsed="false">
      <c r="B292" s="146"/>
      <c r="D292" s="147" t="s">
        <v>74</v>
      </c>
      <c r="E292" s="157" t="s">
        <v>649</v>
      </c>
      <c r="F292" s="157" t="s">
        <v>650</v>
      </c>
      <c r="I292" s="149"/>
      <c r="J292" s="158" t="n">
        <f aca="false">BK292</f>
        <v>0</v>
      </c>
      <c r="L292" s="146"/>
      <c r="M292" s="151"/>
      <c r="N292" s="152"/>
      <c r="O292" s="152"/>
      <c r="P292" s="153" t="n">
        <f aca="false">SUM(P293:P304)</f>
        <v>0</v>
      </c>
      <c r="Q292" s="152"/>
      <c r="R292" s="153" t="n">
        <f aca="false">SUM(R293:R304)</f>
        <v>0.46104715</v>
      </c>
      <c r="S292" s="152"/>
      <c r="T292" s="154" t="n">
        <f aca="false">SUM(T293:T304)</f>
        <v>0.5101632</v>
      </c>
      <c r="AR292" s="147" t="s">
        <v>136</v>
      </c>
      <c r="AT292" s="155" t="s">
        <v>74</v>
      </c>
      <c r="AU292" s="155" t="s">
        <v>80</v>
      </c>
      <c r="AY292" s="147" t="s">
        <v>127</v>
      </c>
      <c r="BK292" s="156" t="n">
        <f aca="false">SUM(BK293:BK304)</f>
        <v>0</v>
      </c>
    </row>
    <row r="293" s="27" customFormat="true" ht="16.5" hidden="false" customHeight="true" outlineLevel="0" collapsed="false">
      <c r="A293" s="22"/>
      <c r="B293" s="159"/>
      <c r="C293" s="160" t="s">
        <v>651</v>
      </c>
      <c r="D293" s="160" t="s">
        <v>130</v>
      </c>
      <c r="E293" s="161" t="s">
        <v>652</v>
      </c>
      <c r="F293" s="162" t="s">
        <v>653</v>
      </c>
      <c r="G293" s="163" t="s">
        <v>133</v>
      </c>
      <c r="H293" s="164" t="n">
        <v>22.205</v>
      </c>
      <c r="I293" s="165"/>
      <c r="J293" s="166" t="n">
        <f aca="false">ROUND(I293*H293,2)</f>
        <v>0</v>
      </c>
      <c r="K293" s="162" t="s">
        <v>134</v>
      </c>
      <c r="L293" s="23"/>
      <c r="M293" s="167"/>
      <c r="N293" s="168" t="s">
        <v>41</v>
      </c>
      <c r="O293" s="60"/>
      <c r="P293" s="169" t="n">
        <f aca="false">O293*H293</f>
        <v>0</v>
      </c>
      <c r="Q293" s="169" t="n">
        <v>0.0003</v>
      </c>
      <c r="R293" s="169" t="n">
        <f aca="false">Q293*H293</f>
        <v>0.0066615</v>
      </c>
      <c r="S293" s="169" t="n">
        <v>0</v>
      </c>
      <c r="T293" s="170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1" t="s">
        <v>201</v>
      </c>
      <c r="AT293" s="171" t="s">
        <v>130</v>
      </c>
      <c r="AU293" s="171" t="s">
        <v>136</v>
      </c>
      <c r="AY293" s="3" t="s">
        <v>127</v>
      </c>
      <c r="BE293" s="172" t="n">
        <f aca="false">IF(N293="základní",J293,0)</f>
        <v>0</v>
      </c>
      <c r="BF293" s="172" t="n">
        <f aca="false">IF(N293="snížená",J293,0)</f>
        <v>0</v>
      </c>
      <c r="BG293" s="172" t="n">
        <f aca="false">IF(N293="zákl. přenesená",J293,0)</f>
        <v>0</v>
      </c>
      <c r="BH293" s="172" t="n">
        <f aca="false">IF(N293="sníž. přenesená",J293,0)</f>
        <v>0</v>
      </c>
      <c r="BI293" s="172" t="n">
        <f aca="false">IF(N293="nulová",J293,0)</f>
        <v>0</v>
      </c>
      <c r="BJ293" s="3" t="s">
        <v>136</v>
      </c>
      <c r="BK293" s="172" t="n">
        <f aca="false">ROUND(I293*H293,2)</f>
        <v>0</v>
      </c>
      <c r="BL293" s="3" t="s">
        <v>201</v>
      </c>
      <c r="BM293" s="171" t="s">
        <v>654</v>
      </c>
    </row>
    <row r="294" s="173" customFormat="true" ht="12.8" hidden="false" customHeight="false" outlineLevel="0" collapsed="false">
      <c r="B294" s="174"/>
      <c r="D294" s="175" t="s">
        <v>138</v>
      </c>
      <c r="E294" s="176"/>
      <c r="F294" s="177" t="s">
        <v>655</v>
      </c>
      <c r="H294" s="178" t="n">
        <v>22.205</v>
      </c>
      <c r="I294" s="179"/>
      <c r="L294" s="174"/>
      <c r="M294" s="180"/>
      <c r="N294" s="181"/>
      <c r="O294" s="181"/>
      <c r="P294" s="181"/>
      <c r="Q294" s="181"/>
      <c r="R294" s="181"/>
      <c r="S294" s="181"/>
      <c r="T294" s="182"/>
      <c r="AT294" s="176" t="s">
        <v>138</v>
      </c>
      <c r="AU294" s="176" t="s">
        <v>136</v>
      </c>
      <c r="AV294" s="173" t="s">
        <v>136</v>
      </c>
      <c r="AW294" s="173" t="s">
        <v>31</v>
      </c>
      <c r="AX294" s="173" t="s">
        <v>80</v>
      </c>
      <c r="AY294" s="176" t="s">
        <v>127</v>
      </c>
    </row>
    <row r="295" s="27" customFormat="true" ht="24.15" hidden="false" customHeight="true" outlineLevel="0" collapsed="false">
      <c r="A295" s="22"/>
      <c r="B295" s="159"/>
      <c r="C295" s="160" t="s">
        <v>656</v>
      </c>
      <c r="D295" s="160" t="s">
        <v>130</v>
      </c>
      <c r="E295" s="161" t="s">
        <v>657</v>
      </c>
      <c r="F295" s="162" t="s">
        <v>658</v>
      </c>
      <c r="G295" s="163" t="s">
        <v>133</v>
      </c>
      <c r="H295" s="164" t="n">
        <v>3.3</v>
      </c>
      <c r="I295" s="165"/>
      <c r="J295" s="166" t="n">
        <f aca="false">ROUND(I295*H295,2)</f>
        <v>0</v>
      </c>
      <c r="K295" s="162" t="s">
        <v>134</v>
      </c>
      <c r="L295" s="23"/>
      <c r="M295" s="167"/>
      <c r="N295" s="168" t="s">
        <v>41</v>
      </c>
      <c r="O295" s="60"/>
      <c r="P295" s="169" t="n">
        <f aca="false">O295*H295</f>
        <v>0</v>
      </c>
      <c r="Q295" s="169" t="n">
        <v>0.0015</v>
      </c>
      <c r="R295" s="169" t="n">
        <f aca="false">Q295*H295</f>
        <v>0.00495</v>
      </c>
      <c r="S295" s="169" t="n">
        <v>0</v>
      </c>
      <c r="T295" s="170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1" t="s">
        <v>201</v>
      </c>
      <c r="AT295" s="171" t="s">
        <v>130</v>
      </c>
      <c r="AU295" s="171" t="s">
        <v>136</v>
      </c>
      <c r="AY295" s="3" t="s">
        <v>127</v>
      </c>
      <c r="BE295" s="172" t="n">
        <f aca="false">IF(N295="základní",J295,0)</f>
        <v>0</v>
      </c>
      <c r="BF295" s="172" t="n">
        <f aca="false">IF(N295="snížená",J295,0)</f>
        <v>0</v>
      </c>
      <c r="BG295" s="172" t="n">
        <f aca="false">IF(N295="zákl. přenesená",J295,0)</f>
        <v>0</v>
      </c>
      <c r="BH295" s="172" t="n">
        <f aca="false">IF(N295="sníž. přenesená",J295,0)</f>
        <v>0</v>
      </c>
      <c r="BI295" s="172" t="n">
        <f aca="false">IF(N295="nulová",J295,0)</f>
        <v>0</v>
      </c>
      <c r="BJ295" s="3" t="s">
        <v>136</v>
      </c>
      <c r="BK295" s="172" t="n">
        <f aca="false">ROUND(I295*H295,2)</f>
        <v>0</v>
      </c>
      <c r="BL295" s="3" t="s">
        <v>201</v>
      </c>
      <c r="BM295" s="171" t="s">
        <v>659</v>
      </c>
    </row>
    <row r="296" s="173" customFormat="true" ht="12.8" hidden="false" customHeight="false" outlineLevel="0" collapsed="false">
      <c r="B296" s="174"/>
      <c r="D296" s="175" t="s">
        <v>138</v>
      </c>
      <c r="E296" s="176"/>
      <c r="F296" s="177" t="s">
        <v>660</v>
      </c>
      <c r="H296" s="178" t="n">
        <v>3.3</v>
      </c>
      <c r="I296" s="179"/>
      <c r="L296" s="174"/>
      <c r="M296" s="180"/>
      <c r="N296" s="181"/>
      <c r="O296" s="181"/>
      <c r="P296" s="181"/>
      <c r="Q296" s="181"/>
      <c r="R296" s="181"/>
      <c r="S296" s="181"/>
      <c r="T296" s="182"/>
      <c r="AT296" s="176" t="s">
        <v>138</v>
      </c>
      <c r="AU296" s="176" t="s">
        <v>136</v>
      </c>
      <c r="AV296" s="173" t="s">
        <v>136</v>
      </c>
      <c r="AW296" s="173" t="s">
        <v>31</v>
      </c>
      <c r="AX296" s="173" t="s">
        <v>80</v>
      </c>
      <c r="AY296" s="176" t="s">
        <v>127</v>
      </c>
    </row>
    <row r="297" s="27" customFormat="true" ht="24.15" hidden="false" customHeight="true" outlineLevel="0" collapsed="false">
      <c r="A297" s="22"/>
      <c r="B297" s="159"/>
      <c r="C297" s="160" t="s">
        <v>661</v>
      </c>
      <c r="D297" s="160" t="s">
        <v>130</v>
      </c>
      <c r="E297" s="161" t="s">
        <v>662</v>
      </c>
      <c r="F297" s="162" t="s">
        <v>663</v>
      </c>
      <c r="G297" s="163" t="s">
        <v>133</v>
      </c>
      <c r="H297" s="164" t="n">
        <v>18.756</v>
      </c>
      <c r="I297" s="165"/>
      <c r="J297" s="166" t="n">
        <f aca="false">ROUND(I297*H297,2)</f>
        <v>0</v>
      </c>
      <c r="K297" s="162" t="s">
        <v>134</v>
      </c>
      <c r="L297" s="23"/>
      <c r="M297" s="167"/>
      <c r="N297" s="168" t="s">
        <v>41</v>
      </c>
      <c r="O297" s="60"/>
      <c r="P297" s="169" t="n">
        <f aca="false">O297*H297</f>
        <v>0</v>
      </c>
      <c r="Q297" s="169" t="n">
        <v>0</v>
      </c>
      <c r="R297" s="169" t="n">
        <f aca="false">Q297*H297</f>
        <v>0</v>
      </c>
      <c r="S297" s="169" t="n">
        <v>0.0272</v>
      </c>
      <c r="T297" s="170" t="n">
        <f aca="false">S297*H297</f>
        <v>0.5101632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1" t="s">
        <v>201</v>
      </c>
      <c r="AT297" s="171" t="s">
        <v>130</v>
      </c>
      <c r="AU297" s="171" t="s">
        <v>136</v>
      </c>
      <c r="AY297" s="3" t="s">
        <v>127</v>
      </c>
      <c r="BE297" s="172" t="n">
        <f aca="false">IF(N297="základní",J297,0)</f>
        <v>0</v>
      </c>
      <c r="BF297" s="172" t="n">
        <f aca="false">IF(N297="snížená",J297,0)</f>
        <v>0</v>
      </c>
      <c r="BG297" s="172" t="n">
        <f aca="false">IF(N297="zákl. přenesená",J297,0)</f>
        <v>0</v>
      </c>
      <c r="BH297" s="172" t="n">
        <f aca="false">IF(N297="sníž. přenesená",J297,0)</f>
        <v>0</v>
      </c>
      <c r="BI297" s="172" t="n">
        <f aca="false">IF(N297="nulová",J297,0)</f>
        <v>0</v>
      </c>
      <c r="BJ297" s="3" t="s">
        <v>136</v>
      </c>
      <c r="BK297" s="172" t="n">
        <f aca="false">ROUND(I297*H297,2)</f>
        <v>0</v>
      </c>
      <c r="BL297" s="3" t="s">
        <v>201</v>
      </c>
      <c r="BM297" s="171" t="s">
        <v>664</v>
      </c>
    </row>
    <row r="298" s="173" customFormat="true" ht="12.8" hidden="false" customHeight="false" outlineLevel="0" collapsed="false">
      <c r="B298" s="174"/>
      <c r="D298" s="175" t="s">
        <v>138</v>
      </c>
      <c r="E298" s="176"/>
      <c r="F298" s="177" t="s">
        <v>213</v>
      </c>
      <c r="H298" s="178" t="n">
        <v>18.756</v>
      </c>
      <c r="I298" s="179"/>
      <c r="L298" s="174"/>
      <c r="M298" s="180"/>
      <c r="N298" s="181"/>
      <c r="O298" s="181"/>
      <c r="P298" s="181"/>
      <c r="Q298" s="181"/>
      <c r="R298" s="181"/>
      <c r="S298" s="181"/>
      <c r="T298" s="182"/>
      <c r="AT298" s="176" t="s">
        <v>138</v>
      </c>
      <c r="AU298" s="176" t="s">
        <v>136</v>
      </c>
      <c r="AV298" s="173" t="s">
        <v>136</v>
      </c>
      <c r="AW298" s="173" t="s">
        <v>31</v>
      </c>
      <c r="AX298" s="173" t="s">
        <v>80</v>
      </c>
      <c r="AY298" s="176" t="s">
        <v>127</v>
      </c>
    </row>
    <row r="299" s="27" customFormat="true" ht="33" hidden="false" customHeight="true" outlineLevel="0" collapsed="false">
      <c r="A299" s="22"/>
      <c r="B299" s="159"/>
      <c r="C299" s="160" t="s">
        <v>665</v>
      </c>
      <c r="D299" s="160" t="s">
        <v>130</v>
      </c>
      <c r="E299" s="161" t="s">
        <v>666</v>
      </c>
      <c r="F299" s="162" t="s">
        <v>667</v>
      </c>
      <c r="G299" s="163" t="s">
        <v>133</v>
      </c>
      <c r="H299" s="164" t="n">
        <v>22.205</v>
      </c>
      <c r="I299" s="165"/>
      <c r="J299" s="166" t="n">
        <f aca="false">ROUND(I299*H299,2)</f>
        <v>0</v>
      </c>
      <c r="K299" s="162" t="s">
        <v>134</v>
      </c>
      <c r="L299" s="23"/>
      <c r="M299" s="167"/>
      <c r="N299" s="168" t="s">
        <v>41</v>
      </c>
      <c r="O299" s="60"/>
      <c r="P299" s="169" t="n">
        <f aca="false">O299*H299</f>
        <v>0</v>
      </c>
      <c r="Q299" s="169" t="n">
        <v>0.00605</v>
      </c>
      <c r="R299" s="169" t="n">
        <f aca="false">Q299*H299</f>
        <v>0.13434025</v>
      </c>
      <c r="S299" s="169" t="n">
        <v>0</v>
      </c>
      <c r="T299" s="170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1" t="s">
        <v>201</v>
      </c>
      <c r="AT299" s="171" t="s">
        <v>130</v>
      </c>
      <c r="AU299" s="171" t="s">
        <v>136</v>
      </c>
      <c r="AY299" s="3" t="s">
        <v>127</v>
      </c>
      <c r="BE299" s="172" t="n">
        <f aca="false">IF(N299="základní",J299,0)</f>
        <v>0</v>
      </c>
      <c r="BF299" s="172" t="n">
        <f aca="false">IF(N299="snížená",J299,0)</f>
        <v>0</v>
      </c>
      <c r="BG299" s="172" t="n">
        <f aca="false">IF(N299="zákl. přenesená",J299,0)</f>
        <v>0</v>
      </c>
      <c r="BH299" s="172" t="n">
        <f aca="false">IF(N299="sníž. přenesená",J299,0)</f>
        <v>0</v>
      </c>
      <c r="BI299" s="172" t="n">
        <f aca="false">IF(N299="nulová",J299,0)</f>
        <v>0</v>
      </c>
      <c r="BJ299" s="3" t="s">
        <v>136</v>
      </c>
      <c r="BK299" s="172" t="n">
        <f aca="false">ROUND(I299*H299,2)</f>
        <v>0</v>
      </c>
      <c r="BL299" s="3" t="s">
        <v>201</v>
      </c>
      <c r="BM299" s="171" t="s">
        <v>668</v>
      </c>
    </row>
    <row r="300" s="173" customFormat="true" ht="12.8" hidden="false" customHeight="false" outlineLevel="0" collapsed="false">
      <c r="B300" s="174"/>
      <c r="D300" s="175" t="s">
        <v>138</v>
      </c>
      <c r="E300" s="176"/>
      <c r="F300" s="177" t="s">
        <v>655</v>
      </c>
      <c r="H300" s="178" t="n">
        <v>22.205</v>
      </c>
      <c r="I300" s="179"/>
      <c r="L300" s="174"/>
      <c r="M300" s="180"/>
      <c r="N300" s="181"/>
      <c r="O300" s="181"/>
      <c r="P300" s="181"/>
      <c r="Q300" s="181"/>
      <c r="R300" s="181"/>
      <c r="S300" s="181"/>
      <c r="T300" s="182"/>
      <c r="AT300" s="176" t="s">
        <v>138</v>
      </c>
      <c r="AU300" s="176" t="s">
        <v>136</v>
      </c>
      <c r="AV300" s="173" t="s">
        <v>136</v>
      </c>
      <c r="AW300" s="173" t="s">
        <v>31</v>
      </c>
      <c r="AX300" s="173" t="s">
        <v>80</v>
      </c>
      <c r="AY300" s="176" t="s">
        <v>127</v>
      </c>
    </row>
    <row r="301" s="27" customFormat="true" ht="16.5" hidden="false" customHeight="true" outlineLevel="0" collapsed="false">
      <c r="A301" s="22"/>
      <c r="B301" s="159"/>
      <c r="C301" s="193" t="s">
        <v>669</v>
      </c>
      <c r="D301" s="193" t="s">
        <v>485</v>
      </c>
      <c r="E301" s="194" t="s">
        <v>670</v>
      </c>
      <c r="F301" s="195" t="s">
        <v>671</v>
      </c>
      <c r="G301" s="196" t="s">
        <v>133</v>
      </c>
      <c r="H301" s="197" t="n">
        <v>24.426</v>
      </c>
      <c r="I301" s="198"/>
      <c r="J301" s="199" t="n">
        <f aca="false">ROUND(I301*H301,2)</f>
        <v>0</v>
      </c>
      <c r="K301" s="195" t="s">
        <v>134</v>
      </c>
      <c r="L301" s="200"/>
      <c r="M301" s="201"/>
      <c r="N301" s="202" t="s">
        <v>41</v>
      </c>
      <c r="O301" s="60"/>
      <c r="P301" s="169" t="n">
        <f aca="false">O301*H301</f>
        <v>0</v>
      </c>
      <c r="Q301" s="169" t="n">
        <v>0.0129</v>
      </c>
      <c r="R301" s="169" t="n">
        <f aca="false">Q301*H301</f>
        <v>0.3150954</v>
      </c>
      <c r="S301" s="169" t="n">
        <v>0</v>
      </c>
      <c r="T301" s="170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1" t="s">
        <v>275</v>
      </c>
      <c r="AT301" s="171" t="s">
        <v>485</v>
      </c>
      <c r="AU301" s="171" t="s">
        <v>136</v>
      </c>
      <c r="AY301" s="3" t="s">
        <v>127</v>
      </c>
      <c r="BE301" s="172" t="n">
        <f aca="false">IF(N301="základní",J301,0)</f>
        <v>0</v>
      </c>
      <c r="BF301" s="172" t="n">
        <f aca="false">IF(N301="snížená",J301,0)</f>
        <v>0</v>
      </c>
      <c r="BG301" s="172" t="n">
        <f aca="false">IF(N301="zákl. přenesená",J301,0)</f>
        <v>0</v>
      </c>
      <c r="BH301" s="172" t="n">
        <f aca="false">IF(N301="sníž. přenesená",J301,0)</f>
        <v>0</v>
      </c>
      <c r="BI301" s="172" t="n">
        <f aca="false">IF(N301="nulová",J301,0)</f>
        <v>0</v>
      </c>
      <c r="BJ301" s="3" t="s">
        <v>136</v>
      </c>
      <c r="BK301" s="172" t="n">
        <f aca="false">ROUND(I301*H301,2)</f>
        <v>0</v>
      </c>
      <c r="BL301" s="3" t="s">
        <v>201</v>
      </c>
      <c r="BM301" s="171" t="s">
        <v>672</v>
      </c>
    </row>
    <row r="302" s="173" customFormat="true" ht="12.8" hidden="false" customHeight="false" outlineLevel="0" collapsed="false">
      <c r="B302" s="174"/>
      <c r="D302" s="175" t="s">
        <v>138</v>
      </c>
      <c r="F302" s="177" t="s">
        <v>673</v>
      </c>
      <c r="H302" s="178" t="n">
        <v>24.426</v>
      </c>
      <c r="I302" s="179"/>
      <c r="L302" s="174"/>
      <c r="M302" s="180"/>
      <c r="N302" s="181"/>
      <c r="O302" s="181"/>
      <c r="P302" s="181"/>
      <c r="Q302" s="181"/>
      <c r="R302" s="181"/>
      <c r="S302" s="181"/>
      <c r="T302" s="182"/>
      <c r="AT302" s="176" t="s">
        <v>138</v>
      </c>
      <c r="AU302" s="176" t="s">
        <v>136</v>
      </c>
      <c r="AV302" s="173" t="s">
        <v>136</v>
      </c>
      <c r="AW302" s="173" t="s">
        <v>2</v>
      </c>
      <c r="AX302" s="173" t="s">
        <v>80</v>
      </c>
      <c r="AY302" s="176" t="s">
        <v>127</v>
      </c>
    </row>
    <row r="303" s="27" customFormat="true" ht="24.15" hidden="false" customHeight="true" outlineLevel="0" collapsed="false">
      <c r="A303" s="22"/>
      <c r="B303" s="159"/>
      <c r="C303" s="160" t="s">
        <v>674</v>
      </c>
      <c r="D303" s="160" t="s">
        <v>130</v>
      </c>
      <c r="E303" s="161" t="s">
        <v>675</v>
      </c>
      <c r="F303" s="162" t="s">
        <v>676</v>
      </c>
      <c r="G303" s="163" t="s">
        <v>133</v>
      </c>
      <c r="H303" s="164" t="n">
        <v>22.205</v>
      </c>
      <c r="I303" s="165"/>
      <c r="J303" s="166" t="n">
        <f aca="false">ROUND(I303*H303,2)</f>
        <v>0</v>
      </c>
      <c r="K303" s="162" t="s">
        <v>134</v>
      </c>
      <c r="L303" s="23"/>
      <c r="M303" s="167"/>
      <c r="N303" s="168" t="s">
        <v>41</v>
      </c>
      <c r="O303" s="60"/>
      <c r="P303" s="169" t="n">
        <f aca="false">O303*H303</f>
        <v>0</v>
      </c>
      <c r="Q303" s="169" t="n">
        <v>0</v>
      </c>
      <c r="R303" s="169" t="n">
        <f aca="false">Q303*H303</f>
        <v>0</v>
      </c>
      <c r="S303" s="169" t="n">
        <v>0</v>
      </c>
      <c r="T303" s="170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1" t="s">
        <v>201</v>
      </c>
      <c r="AT303" s="171" t="s">
        <v>130</v>
      </c>
      <c r="AU303" s="171" t="s">
        <v>136</v>
      </c>
      <c r="AY303" s="3" t="s">
        <v>127</v>
      </c>
      <c r="BE303" s="172" t="n">
        <f aca="false">IF(N303="základní",J303,0)</f>
        <v>0</v>
      </c>
      <c r="BF303" s="172" t="n">
        <f aca="false">IF(N303="snížená",J303,0)</f>
        <v>0</v>
      </c>
      <c r="BG303" s="172" t="n">
        <f aca="false">IF(N303="zákl. přenesená",J303,0)</f>
        <v>0</v>
      </c>
      <c r="BH303" s="172" t="n">
        <f aca="false">IF(N303="sníž. přenesená",J303,0)</f>
        <v>0</v>
      </c>
      <c r="BI303" s="172" t="n">
        <f aca="false">IF(N303="nulová",J303,0)</f>
        <v>0</v>
      </c>
      <c r="BJ303" s="3" t="s">
        <v>136</v>
      </c>
      <c r="BK303" s="172" t="n">
        <f aca="false">ROUND(I303*H303,2)</f>
        <v>0</v>
      </c>
      <c r="BL303" s="3" t="s">
        <v>201</v>
      </c>
      <c r="BM303" s="171" t="s">
        <v>677</v>
      </c>
    </row>
    <row r="304" s="27" customFormat="true" ht="24.15" hidden="false" customHeight="true" outlineLevel="0" collapsed="false">
      <c r="A304" s="22"/>
      <c r="B304" s="159"/>
      <c r="C304" s="160" t="s">
        <v>678</v>
      </c>
      <c r="D304" s="160" t="s">
        <v>130</v>
      </c>
      <c r="E304" s="161" t="s">
        <v>679</v>
      </c>
      <c r="F304" s="162" t="s">
        <v>680</v>
      </c>
      <c r="G304" s="163" t="s">
        <v>286</v>
      </c>
      <c r="H304" s="192"/>
      <c r="I304" s="165"/>
      <c r="J304" s="166" t="n">
        <f aca="false">ROUND(I304*H304,2)</f>
        <v>0</v>
      </c>
      <c r="K304" s="162" t="s">
        <v>134</v>
      </c>
      <c r="L304" s="23"/>
      <c r="M304" s="167"/>
      <c r="N304" s="168" t="s">
        <v>41</v>
      </c>
      <c r="O304" s="60"/>
      <c r="P304" s="169" t="n">
        <f aca="false">O304*H304</f>
        <v>0</v>
      </c>
      <c r="Q304" s="169" t="n">
        <v>0</v>
      </c>
      <c r="R304" s="169" t="n">
        <f aca="false">Q304*H304</f>
        <v>0</v>
      </c>
      <c r="S304" s="169" t="n">
        <v>0</v>
      </c>
      <c r="T304" s="170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1" t="s">
        <v>201</v>
      </c>
      <c r="AT304" s="171" t="s">
        <v>130</v>
      </c>
      <c r="AU304" s="171" t="s">
        <v>136</v>
      </c>
      <c r="AY304" s="3" t="s">
        <v>127</v>
      </c>
      <c r="BE304" s="172" t="n">
        <f aca="false">IF(N304="základní",J304,0)</f>
        <v>0</v>
      </c>
      <c r="BF304" s="172" t="n">
        <f aca="false">IF(N304="snížená",J304,0)</f>
        <v>0</v>
      </c>
      <c r="BG304" s="172" t="n">
        <f aca="false">IF(N304="zákl. přenesená",J304,0)</f>
        <v>0</v>
      </c>
      <c r="BH304" s="172" t="n">
        <f aca="false">IF(N304="sníž. přenesená",J304,0)</f>
        <v>0</v>
      </c>
      <c r="BI304" s="172" t="n">
        <f aca="false">IF(N304="nulová",J304,0)</f>
        <v>0</v>
      </c>
      <c r="BJ304" s="3" t="s">
        <v>136</v>
      </c>
      <c r="BK304" s="172" t="n">
        <f aca="false">ROUND(I304*H304,2)</f>
        <v>0</v>
      </c>
      <c r="BL304" s="3" t="s">
        <v>201</v>
      </c>
      <c r="BM304" s="171" t="s">
        <v>681</v>
      </c>
    </row>
    <row r="305" s="145" customFormat="true" ht="22.8" hidden="false" customHeight="true" outlineLevel="0" collapsed="false">
      <c r="B305" s="146"/>
      <c r="D305" s="147" t="s">
        <v>74</v>
      </c>
      <c r="E305" s="157" t="s">
        <v>682</v>
      </c>
      <c r="F305" s="157" t="s">
        <v>683</v>
      </c>
      <c r="I305" s="149"/>
      <c r="J305" s="158" t="n">
        <f aca="false">BK305</f>
        <v>0</v>
      </c>
      <c r="L305" s="146"/>
      <c r="M305" s="151"/>
      <c r="N305" s="152"/>
      <c r="O305" s="152"/>
      <c r="P305" s="153" t="n">
        <f aca="false">SUM(P306:P310)</f>
        <v>0</v>
      </c>
      <c r="Q305" s="152"/>
      <c r="R305" s="153" t="n">
        <f aca="false">SUM(R306:R310)</f>
        <v>0.0004048</v>
      </c>
      <c r="S305" s="152"/>
      <c r="T305" s="154" t="n">
        <f aca="false">SUM(T306:T310)</f>
        <v>0</v>
      </c>
      <c r="AR305" s="147" t="s">
        <v>136</v>
      </c>
      <c r="AT305" s="155" t="s">
        <v>74</v>
      </c>
      <c r="AU305" s="155" t="s">
        <v>80</v>
      </c>
      <c r="AY305" s="147" t="s">
        <v>127</v>
      </c>
      <c r="BK305" s="156" t="n">
        <f aca="false">SUM(BK306:BK310)</f>
        <v>0</v>
      </c>
    </row>
    <row r="306" s="27" customFormat="true" ht="24.15" hidden="false" customHeight="true" outlineLevel="0" collapsed="false">
      <c r="A306" s="22"/>
      <c r="B306" s="159"/>
      <c r="C306" s="160" t="s">
        <v>684</v>
      </c>
      <c r="D306" s="160" t="s">
        <v>130</v>
      </c>
      <c r="E306" s="161" t="s">
        <v>685</v>
      </c>
      <c r="F306" s="162" t="s">
        <v>686</v>
      </c>
      <c r="G306" s="163" t="s">
        <v>133</v>
      </c>
      <c r="H306" s="164" t="n">
        <v>0.92</v>
      </c>
      <c r="I306" s="165"/>
      <c r="J306" s="166" t="n">
        <f aca="false">ROUND(I306*H306,2)</f>
        <v>0</v>
      </c>
      <c r="K306" s="162" t="s">
        <v>134</v>
      </c>
      <c r="L306" s="23"/>
      <c r="M306" s="167"/>
      <c r="N306" s="168" t="s">
        <v>41</v>
      </c>
      <c r="O306" s="60"/>
      <c r="P306" s="169" t="n">
        <f aca="false">O306*H306</f>
        <v>0</v>
      </c>
      <c r="Q306" s="169" t="n">
        <v>6E-005</v>
      </c>
      <c r="R306" s="169" t="n">
        <f aca="false">Q306*H306</f>
        <v>5.52E-005</v>
      </c>
      <c r="S306" s="169" t="n">
        <v>0</v>
      </c>
      <c r="T306" s="170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1" t="s">
        <v>201</v>
      </c>
      <c r="AT306" s="171" t="s">
        <v>130</v>
      </c>
      <c r="AU306" s="171" t="s">
        <v>136</v>
      </c>
      <c r="AY306" s="3" t="s">
        <v>127</v>
      </c>
      <c r="BE306" s="172" t="n">
        <f aca="false">IF(N306="základní",J306,0)</f>
        <v>0</v>
      </c>
      <c r="BF306" s="172" t="n">
        <f aca="false">IF(N306="snížená",J306,0)</f>
        <v>0</v>
      </c>
      <c r="BG306" s="172" t="n">
        <f aca="false">IF(N306="zákl. přenesená",J306,0)</f>
        <v>0</v>
      </c>
      <c r="BH306" s="172" t="n">
        <f aca="false">IF(N306="sníž. přenesená",J306,0)</f>
        <v>0</v>
      </c>
      <c r="BI306" s="172" t="n">
        <f aca="false">IF(N306="nulová",J306,0)</f>
        <v>0</v>
      </c>
      <c r="BJ306" s="3" t="s">
        <v>136</v>
      </c>
      <c r="BK306" s="172" t="n">
        <f aca="false">ROUND(I306*H306,2)</f>
        <v>0</v>
      </c>
      <c r="BL306" s="3" t="s">
        <v>201</v>
      </c>
      <c r="BM306" s="171" t="s">
        <v>687</v>
      </c>
    </row>
    <row r="307" s="173" customFormat="true" ht="12.8" hidden="false" customHeight="false" outlineLevel="0" collapsed="false">
      <c r="B307" s="174"/>
      <c r="D307" s="175" t="s">
        <v>138</v>
      </c>
      <c r="E307" s="176"/>
      <c r="F307" s="177" t="s">
        <v>688</v>
      </c>
      <c r="H307" s="178" t="n">
        <v>0.92</v>
      </c>
      <c r="I307" s="179"/>
      <c r="L307" s="174"/>
      <c r="M307" s="180"/>
      <c r="N307" s="181"/>
      <c r="O307" s="181"/>
      <c r="P307" s="181"/>
      <c r="Q307" s="181"/>
      <c r="R307" s="181"/>
      <c r="S307" s="181"/>
      <c r="T307" s="182"/>
      <c r="AT307" s="176" t="s">
        <v>138</v>
      </c>
      <c r="AU307" s="176" t="s">
        <v>136</v>
      </c>
      <c r="AV307" s="173" t="s">
        <v>136</v>
      </c>
      <c r="AW307" s="173" t="s">
        <v>31</v>
      </c>
      <c r="AX307" s="173" t="s">
        <v>80</v>
      </c>
      <c r="AY307" s="176" t="s">
        <v>127</v>
      </c>
    </row>
    <row r="308" s="27" customFormat="true" ht="24.15" hidden="false" customHeight="true" outlineLevel="0" collapsed="false">
      <c r="A308" s="22"/>
      <c r="B308" s="159"/>
      <c r="C308" s="160" t="s">
        <v>689</v>
      </c>
      <c r="D308" s="160" t="s">
        <v>130</v>
      </c>
      <c r="E308" s="161" t="s">
        <v>690</v>
      </c>
      <c r="F308" s="162" t="s">
        <v>691</v>
      </c>
      <c r="G308" s="163" t="s">
        <v>133</v>
      </c>
      <c r="H308" s="164" t="n">
        <v>0.92</v>
      </c>
      <c r="I308" s="165"/>
      <c r="J308" s="166" t="n">
        <f aca="false">ROUND(I308*H308,2)</f>
        <v>0</v>
      </c>
      <c r="K308" s="162" t="s">
        <v>134</v>
      </c>
      <c r="L308" s="23"/>
      <c r="M308" s="167"/>
      <c r="N308" s="168" t="s">
        <v>41</v>
      </c>
      <c r="O308" s="60"/>
      <c r="P308" s="169" t="n">
        <f aca="false">O308*H308</f>
        <v>0</v>
      </c>
      <c r="Q308" s="169" t="n">
        <v>0.00014</v>
      </c>
      <c r="R308" s="169" t="n">
        <f aca="false">Q308*H308</f>
        <v>0.0001288</v>
      </c>
      <c r="S308" s="169" t="n">
        <v>0</v>
      </c>
      <c r="T308" s="170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1" t="s">
        <v>201</v>
      </c>
      <c r="AT308" s="171" t="s">
        <v>130</v>
      </c>
      <c r="AU308" s="171" t="s">
        <v>136</v>
      </c>
      <c r="AY308" s="3" t="s">
        <v>127</v>
      </c>
      <c r="BE308" s="172" t="n">
        <f aca="false">IF(N308="základní",J308,0)</f>
        <v>0</v>
      </c>
      <c r="BF308" s="172" t="n">
        <f aca="false">IF(N308="snížená",J308,0)</f>
        <v>0</v>
      </c>
      <c r="BG308" s="172" t="n">
        <f aca="false">IF(N308="zákl. přenesená",J308,0)</f>
        <v>0</v>
      </c>
      <c r="BH308" s="172" t="n">
        <f aca="false">IF(N308="sníž. přenesená",J308,0)</f>
        <v>0</v>
      </c>
      <c r="BI308" s="172" t="n">
        <f aca="false">IF(N308="nulová",J308,0)</f>
        <v>0</v>
      </c>
      <c r="BJ308" s="3" t="s">
        <v>136</v>
      </c>
      <c r="BK308" s="172" t="n">
        <f aca="false">ROUND(I308*H308,2)</f>
        <v>0</v>
      </c>
      <c r="BL308" s="3" t="s">
        <v>201</v>
      </c>
      <c r="BM308" s="171" t="s">
        <v>692</v>
      </c>
    </row>
    <row r="309" s="27" customFormat="true" ht="24.15" hidden="false" customHeight="true" outlineLevel="0" collapsed="false">
      <c r="A309" s="22"/>
      <c r="B309" s="159"/>
      <c r="C309" s="160" t="s">
        <v>693</v>
      </c>
      <c r="D309" s="160" t="s">
        <v>130</v>
      </c>
      <c r="E309" s="161" t="s">
        <v>694</v>
      </c>
      <c r="F309" s="162" t="s">
        <v>695</v>
      </c>
      <c r="G309" s="163" t="s">
        <v>133</v>
      </c>
      <c r="H309" s="164" t="n">
        <v>0.92</v>
      </c>
      <c r="I309" s="165"/>
      <c r="J309" s="166" t="n">
        <f aca="false">ROUND(I309*H309,2)</f>
        <v>0</v>
      </c>
      <c r="K309" s="162" t="s">
        <v>134</v>
      </c>
      <c r="L309" s="23"/>
      <c r="M309" s="167"/>
      <c r="N309" s="168" t="s">
        <v>41</v>
      </c>
      <c r="O309" s="60"/>
      <c r="P309" s="169" t="n">
        <f aca="false">O309*H309</f>
        <v>0</v>
      </c>
      <c r="Q309" s="169" t="n">
        <v>0.00012</v>
      </c>
      <c r="R309" s="169" t="n">
        <f aca="false">Q309*H309</f>
        <v>0.0001104</v>
      </c>
      <c r="S309" s="169" t="n">
        <v>0</v>
      </c>
      <c r="T309" s="170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1" t="s">
        <v>201</v>
      </c>
      <c r="AT309" s="171" t="s">
        <v>130</v>
      </c>
      <c r="AU309" s="171" t="s">
        <v>136</v>
      </c>
      <c r="AY309" s="3" t="s">
        <v>127</v>
      </c>
      <c r="BE309" s="172" t="n">
        <f aca="false">IF(N309="základní",J309,0)</f>
        <v>0</v>
      </c>
      <c r="BF309" s="172" t="n">
        <f aca="false">IF(N309="snížená",J309,0)</f>
        <v>0</v>
      </c>
      <c r="BG309" s="172" t="n">
        <f aca="false">IF(N309="zákl. přenesená",J309,0)</f>
        <v>0</v>
      </c>
      <c r="BH309" s="172" t="n">
        <f aca="false">IF(N309="sníž. přenesená",J309,0)</f>
        <v>0</v>
      </c>
      <c r="BI309" s="172" t="n">
        <f aca="false">IF(N309="nulová",J309,0)</f>
        <v>0</v>
      </c>
      <c r="BJ309" s="3" t="s">
        <v>136</v>
      </c>
      <c r="BK309" s="172" t="n">
        <f aca="false">ROUND(I309*H309,2)</f>
        <v>0</v>
      </c>
      <c r="BL309" s="3" t="s">
        <v>201</v>
      </c>
      <c r="BM309" s="171" t="s">
        <v>696</v>
      </c>
    </row>
    <row r="310" s="27" customFormat="true" ht="24.15" hidden="false" customHeight="true" outlineLevel="0" collapsed="false">
      <c r="A310" s="22"/>
      <c r="B310" s="159"/>
      <c r="C310" s="160" t="s">
        <v>697</v>
      </c>
      <c r="D310" s="160" t="s">
        <v>130</v>
      </c>
      <c r="E310" s="161" t="s">
        <v>698</v>
      </c>
      <c r="F310" s="162" t="s">
        <v>699</v>
      </c>
      <c r="G310" s="163" t="s">
        <v>133</v>
      </c>
      <c r="H310" s="164" t="n">
        <v>0.92</v>
      </c>
      <c r="I310" s="165"/>
      <c r="J310" s="166" t="n">
        <f aca="false">ROUND(I310*H310,2)</f>
        <v>0</v>
      </c>
      <c r="K310" s="162" t="s">
        <v>134</v>
      </c>
      <c r="L310" s="23"/>
      <c r="M310" s="167"/>
      <c r="N310" s="168" t="s">
        <v>41</v>
      </c>
      <c r="O310" s="60"/>
      <c r="P310" s="169" t="n">
        <f aca="false">O310*H310</f>
        <v>0</v>
      </c>
      <c r="Q310" s="169" t="n">
        <v>0.00012</v>
      </c>
      <c r="R310" s="169" t="n">
        <f aca="false">Q310*H310</f>
        <v>0.0001104</v>
      </c>
      <c r="S310" s="169" t="n">
        <v>0</v>
      </c>
      <c r="T310" s="170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1" t="s">
        <v>201</v>
      </c>
      <c r="AT310" s="171" t="s">
        <v>130</v>
      </c>
      <c r="AU310" s="171" t="s">
        <v>136</v>
      </c>
      <c r="AY310" s="3" t="s">
        <v>127</v>
      </c>
      <c r="BE310" s="172" t="n">
        <f aca="false">IF(N310="základní",J310,0)</f>
        <v>0</v>
      </c>
      <c r="BF310" s="172" t="n">
        <f aca="false">IF(N310="snížená",J310,0)</f>
        <v>0</v>
      </c>
      <c r="BG310" s="172" t="n">
        <f aca="false">IF(N310="zákl. přenesená",J310,0)</f>
        <v>0</v>
      </c>
      <c r="BH310" s="172" t="n">
        <f aca="false">IF(N310="sníž. přenesená",J310,0)</f>
        <v>0</v>
      </c>
      <c r="BI310" s="172" t="n">
        <f aca="false">IF(N310="nulová",J310,0)</f>
        <v>0</v>
      </c>
      <c r="BJ310" s="3" t="s">
        <v>136</v>
      </c>
      <c r="BK310" s="172" t="n">
        <f aca="false">ROUND(I310*H310,2)</f>
        <v>0</v>
      </c>
      <c r="BL310" s="3" t="s">
        <v>201</v>
      </c>
      <c r="BM310" s="171" t="s">
        <v>700</v>
      </c>
    </row>
    <row r="311" s="145" customFormat="true" ht="22.8" hidden="false" customHeight="true" outlineLevel="0" collapsed="false">
      <c r="B311" s="146"/>
      <c r="D311" s="147" t="s">
        <v>74</v>
      </c>
      <c r="E311" s="157" t="s">
        <v>701</v>
      </c>
      <c r="F311" s="157" t="s">
        <v>702</v>
      </c>
      <c r="I311" s="149"/>
      <c r="J311" s="158" t="n">
        <f aca="false">BK311</f>
        <v>0</v>
      </c>
      <c r="L311" s="146"/>
      <c r="M311" s="151"/>
      <c r="N311" s="152"/>
      <c r="O311" s="152"/>
      <c r="P311" s="153" t="n">
        <f aca="false">SUM(P312:P321)</f>
        <v>0</v>
      </c>
      <c r="Q311" s="152"/>
      <c r="R311" s="153" t="n">
        <f aca="false">SUM(R312:R321)</f>
        <v>0.0325323</v>
      </c>
      <c r="S311" s="152"/>
      <c r="T311" s="154" t="n">
        <f aca="false">SUM(T312:T321)</f>
        <v>0.0065503</v>
      </c>
      <c r="AR311" s="147" t="s">
        <v>136</v>
      </c>
      <c r="AT311" s="155" t="s">
        <v>74</v>
      </c>
      <c r="AU311" s="155" t="s">
        <v>80</v>
      </c>
      <c r="AY311" s="147" t="s">
        <v>127</v>
      </c>
      <c r="BK311" s="156" t="n">
        <f aca="false">SUM(BK312:BK321)</f>
        <v>0</v>
      </c>
    </row>
    <row r="312" s="27" customFormat="true" ht="16.5" hidden="false" customHeight="true" outlineLevel="0" collapsed="false">
      <c r="A312" s="22"/>
      <c r="B312" s="159"/>
      <c r="C312" s="160" t="s">
        <v>703</v>
      </c>
      <c r="D312" s="160" t="s">
        <v>130</v>
      </c>
      <c r="E312" s="161" t="s">
        <v>704</v>
      </c>
      <c r="F312" s="162" t="s">
        <v>705</v>
      </c>
      <c r="G312" s="163" t="s">
        <v>133</v>
      </c>
      <c r="H312" s="164" t="n">
        <v>21.13</v>
      </c>
      <c r="I312" s="165"/>
      <c r="J312" s="166" t="n">
        <f aca="false">ROUND(I312*H312,2)</f>
        <v>0</v>
      </c>
      <c r="K312" s="162" t="s">
        <v>134</v>
      </c>
      <c r="L312" s="23"/>
      <c r="M312" s="167"/>
      <c r="N312" s="168" t="s">
        <v>41</v>
      </c>
      <c r="O312" s="60"/>
      <c r="P312" s="169" t="n">
        <f aca="false">O312*H312</f>
        <v>0</v>
      </c>
      <c r="Q312" s="169" t="n">
        <v>0.001</v>
      </c>
      <c r="R312" s="169" t="n">
        <f aca="false">Q312*H312</f>
        <v>0.02113</v>
      </c>
      <c r="S312" s="169" t="n">
        <v>0.00031</v>
      </c>
      <c r="T312" s="170" t="n">
        <f aca="false">S312*H312</f>
        <v>0.0065503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1" t="s">
        <v>201</v>
      </c>
      <c r="AT312" s="171" t="s">
        <v>130</v>
      </c>
      <c r="AU312" s="171" t="s">
        <v>136</v>
      </c>
      <c r="AY312" s="3" t="s">
        <v>127</v>
      </c>
      <c r="BE312" s="172" t="n">
        <f aca="false">IF(N312="základní",J312,0)</f>
        <v>0</v>
      </c>
      <c r="BF312" s="172" t="n">
        <f aca="false">IF(N312="snížená",J312,0)</f>
        <v>0</v>
      </c>
      <c r="BG312" s="172" t="n">
        <f aca="false">IF(N312="zákl. přenesená",J312,0)</f>
        <v>0</v>
      </c>
      <c r="BH312" s="172" t="n">
        <f aca="false">IF(N312="sníž. přenesená",J312,0)</f>
        <v>0</v>
      </c>
      <c r="BI312" s="172" t="n">
        <f aca="false">IF(N312="nulová",J312,0)</f>
        <v>0</v>
      </c>
      <c r="BJ312" s="3" t="s">
        <v>136</v>
      </c>
      <c r="BK312" s="172" t="n">
        <f aca="false">ROUND(I312*H312,2)</f>
        <v>0</v>
      </c>
      <c r="BL312" s="3" t="s">
        <v>201</v>
      </c>
      <c r="BM312" s="171" t="s">
        <v>706</v>
      </c>
    </row>
    <row r="313" s="173" customFormat="true" ht="12.8" hidden="false" customHeight="false" outlineLevel="0" collapsed="false">
      <c r="B313" s="174"/>
      <c r="D313" s="175" t="s">
        <v>138</v>
      </c>
      <c r="E313" s="176"/>
      <c r="F313" s="177" t="s">
        <v>707</v>
      </c>
      <c r="H313" s="178" t="n">
        <v>5.59</v>
      </c>
      <c r="I313" s="179"/>
      <c r="L313" s="174"/>
      <c r="M313" s="180"/>
      <c r="N313" s="181"/>
      <c r="O313" s="181"/>
      <c r="P313" s="181"/>
      <c r="Q313" s="181"/>
      <c r="R313" s="181"/>
      <c r="S313" s="181"/>
      <c r="T313" s="182"/>
      <c r="AT313" s="176" t="s">
        <v>138</v>
      </c>
      <c r="AU313" s="176" t="s">
        <v>136</v>
      </c>
      <c r="AV313" s="173" t="s">
        <v>136</v>
      </c>
      <c r="AW313" s="173" t="s">
        <v>31</v>
      </c>
      <c r="AX313" s="173" t="s">
        <v>75</v>
      </c>
      <c r="AY313" s="176" t="s">
        <v>127</v>
      </c>
    </row>
    <row r="314" s="173" customFormat="true" ht="12.8" hidden="false" customHeight="false" outlineLevel="0" collapsed="false">
      <c r="B314" s="174"/>
      <c r="D314" s="175" t="s">
        <v>138</v>
      </c>
      <c r="E314" s="176"/>
      <c r="F314" s="177" t="s">
        <v>708</v>
      </c>
      <c r="H314" s="178" t="n">
        <v>15.54</v>
      </c>
      <c r="I314" s="179"/>
      <c r="L314" s="174"/>
      <c r="M314" s="180"/>
      <c r="N314" s="181"/>
      <c r="O314" s="181"/>
      <c r="P314" s="181"/>
      <c r="Q314" s="181"/>
      <c r="R314" s="181"/>
      <c r="S314" s="181"/>
      <c r="T314" s="182"/>
      <c r="AT314" s="176" t="s">
        <v>138</v>
      </c>
      <c r="AU314" s="176" t="s">
        <v>136</v>
      </c>
      <c r="AV314" s="173" t="s">
        <v>136</v>
      </c>
      <c r="AW314" s="173" t="s">
        <v>31</v>
      </c>
      <c r="AX314" s="173" t="s">
        <v>75</v>
      </c>
      <c r="AY314" s="176" t="s">
        <v>127</v>
      </c>
    </row>
    <row r="315" s="183" customFormat="true" ht="12.8" hidden="false" customHeight="false" outlineLevel="0" collapsed="false">
      <c r="B315" s="184"/>
      <c r="D315" s="175" t="s">
        <v>138</v>
      </c>
      <c r="E315" s="185"/>
      <c r="F315" s="186" t="s">
        <v>152</v>
      </c>
      <c r="H315" s="187" t="n">
        <v>21.13</v>
      </c>
      <c r="I315" s="188"/>
      <c r="L315" s="184"/>
      <c r="M315" s="189"/>
      <c r="N315" s="190"/>
      <c r="O315" s="190"/>
      <c r="P315" s="190"/>
      <c r="Q315" s="190"/>
      <c r="R315" s="190"/>
      <c r="S315" s="190"/>
      <c r="T315" s="191"/>
      <c r="AT315" s="185" t="s">
        <v>138</v>
      </c>
      <c r="AU315" s="185" t="s">
        <v>136</v>
      </c>
      <c r="AV315" s="183" t="s">
        <v>135</v>
      </c>
      <c r="AW315" s="183" t="s">
        <v>31</v>
      </c>
      <c r="AX315" s="183" t="s">
        <v>80</v>
      </c>
      <c r="AY315" s="185" t="s">
        <v>127</v>
      </c>
    </row>
    <row r="316" s="27" customFormat="true" ht="24.15" hidden="false" customHeight="true" outlineLevel="0" collapsed="false">
      <c r="A316" s="22"/>
      <c r="B316" s="159"/>
      <c r="C316" s="160" t="s">
        <v>709</v>
      </c>
      <c r="D316" s="160" t="s">
        <v>130</v>
      </c>
      <c r="E316" s="161" t="s">
        <v>710</v>
      </c>
      <c r="F316" s="162" t="s">
        <v>711</v>
      </c>
      <c r="G316" s="163" t="s">
        <v>133</v>
      </c>
      <c r="H316" s="164" t="n">
        <v>21.13</v>
      </c>
      <c r="I316" s="165"/>
      <c r="J316" s="166" t="n">
        <f aca="false">ROUND(I316*H316,2)</f>
        <v>0</v>
      </c>
      <c r="K316" s="162" t="s">
        <v>134</v>
      </c>
      <c r="L316" s="23"/>
      <c r="M316" s="167"/>
      <c r="N316" s="168" t="s">
        <v>41</v>
      </c>
      <c r="O316" s="60"/>
      <c r="P316" s="169" t="n">
        <f aca="false">O316*H316</f>
        <v>0</v>
      </c>
      <c r="Q316" s="169" t="n">
        <v>0</v>
      </c>
      <c r="R316" s="169" t="n">
        <f aca="false">Q316*H316</f>
        <v>0</v>
      </c>
      <c r="S316" s="169" t="n">
        <v>0</v>
      </c>
      <c r="T316" s="170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1" t="s">
        <v>201</v>
      </c>
      <c r="AT316" s="171" t="s">
        <v>130</v>
      </c>
      <c r="AU316" s="171" t="s">
        <v>136</v>
      </c>
      <c r="AY316" s="3" t="s">
        <v>127</v>
      </c>
      <c r="BE316" s="172" t="n">
        <f aca="false">IF(N316="základní",J316,0)</f>
        <v>0</v>
      </c>
      <c r="BF316" s="172" t="n">
        <f aca="false">IF(N316="snížená",J316,0)</f>
        <v>0</v>
      </c>
      <c r="BG316" s="172" t="n">
        <f aca="false">IF(N316="zákl. přenesená",J316,0)</f>
        <v>0</v>
      </c>
      <c r="BH316" s="172" t="n">
        <f aca="false">IF(N316="sníž. přenesená",J316,0)</f>
        <v>0</v>
      </c>
      <c r="BI316" s="172" t="n">
        <f aca="false">IF(N316="nulová",J316,0)</f>
        <v>0</v>
      </c>
      <c r="BJ316" s="3" t="s">
        <v>136</v>
      </c>
      <c r="BK316" s="172" t="n">
        <f aca="false">ROUND(I316*H316,2)</f>
        <v>0</v>
      </c>
      <c r="BL316" s="3" t="s">
        <v>201</v>
      </c>
      <c r="BM316" s="171" t="s">
        <v>712</v>
      </c>
    </row>
    <row r="317" s="27" customFormat="true" ht="24.15" hidden="false" customHeight="true" outlineLevel="0" collapsed="false">
      <c r="A317" s="22"/>
      <c r="B317" s="159"/>
      <c r="C317" s="160" t="s">
        <v>713</v>
      </c>
      <c r="D317" s="160" t="s">
        <v>130</v>
      </c>
      <c r="E317" s="161" t="s">
        <v>714</v>
      </c>
      <c r="F317" s="162" t="s">
        <v>715</v>
      </c>
      <c r="G317" s="163" t="s">
        <v>133</v>
      </c>
      <c r="H317" s="164" t="n">
        <v>23.27</v>
      </c>
      <c r="I317" s="165"/>
      <c r="J317" s="166" t="n">
        <f aca="false">ROUND(I317*H317,2)</f>
        <v>0</v>
      </c>
      <c r="K317" s="162" t="s">
        <v>134</v>
      </c>
      <c r="L317" s="23"/>
      <c r="M317" s="167"/>
      <c r="N317" s="168" t="s">
        <v>41</v>
      </c>
      <c r="O317" s="60"/>
      <c r="P317" s="169" t="n">
        <f aca="false">O317*H317</f>
        <v>0</v>
      </c>
      <c r="Q317" s="169" t="n">
        <v>0.0002</v>
      </c>
      <c r="R317" s="169" t="n">
        <f aca="false">Q317*H317</f>
        <v>0.004654</v>
      </c>
      <c r="S317" s="169" t="n">
        <v>0</v>
      </c>
      <c r="T317" s="170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1" t="s">
        <v>201</v>
      </c>
      <c r="AT317" s="171" t="s">
        <v>130</v>
      </c>
      <c r="AU317" s="171" t="s">
        <v>136</v>
      </c>
      <c r="AY317" s="3" t="s">
        <v>127</v>
      </c>
      <c r="BE317" s="172" t="n">
        <f aca="false">IF(N317="základní",J317,0)</f>
        <v>0</v>
      </c>
      <c r="BF317" s="172" t="n">
        <f aca="false">IF(N317="snížená",J317,0)</f>
        <v>0</v>
      </c>
      <c r="BG317" s="172" t="n">
        <f aca="false">IF(N317="zákl. přenesená",J317,0)</f>
        <v>0</v>
      </c>
      <c r="BH317" s="172" t="n">
        <f aca="false">IF(N317="sníž. přenesená",J317,0)</f>
        <v>0</v>
      </c>
      <c r="BI317" s="172" t="n">
        <f aca="false">IF(N317="nulová",J317,0)</f>
        <v>0</v>
      </c>
      <c r="BJ317" s="3" t="s">
        <v>136</v>
      </c>
      <c r="BK317" s="172" t="n">
        <f aca="false">ROUND(I317*H317,2)</f>
        <v>0</v>
      </c>
      <c r="BL317" s="3" t="s">
        <v>201</v>
      </c>
      <c r="BM317" s="171" t="s">
        <v>716</v>
      </c>
    </row>
    <row r="318" s="173" customFormat="true" ht="12.8" hidden="false" customHeight="false" outlineLevel="0" collapsed="false">
      <c r="B318" s="174"/>
      <c r="D318" s="175" t="s">
        <v>138</v>
      </c>
      <c r="E318" s="176"/>
      <c r="F318" s="177" t="s">
        <v>608</v>
      </c>
      <c r="H318" s="178" t="n">
        <v>5.95</v>
      </c>
      <c r="I318" s="179"/>
      <c r="L318" s="174"/>
      <c r="M318" s="180"/>
      <c r="N318" s="181"/>
      <c r="O318" s="181"/>
      <c r="P318" s="181"/>
      <c r="Q318" s="181"/>
      <c r="R318" s="181"/>
      <c r="S318" s="181"/>
      <c r="T318" s="182"/>
      <c r="AT318" s="176" t="s">
        <v>138</v>
      </c>
      <c r="AU318" s="176" t="s">
        <v>136</v>
      </c>
      <c r="AV318" s="173" t="s">
        <v>136</v>
      </c>
      <c r="AW318" s="173" t="s">
        <v>31</v>
      </c>
      <c r="AX318" s="173" t="s">
        <v>75</v>
      </c>
      <c r="AY318" s="176" t="s">
        <v>127</v>
      </c>
    </row>
    <row r="319" s="173" customFormat="true" ht="12.8" hidden="false" customHeight="false" outlineLevel="0" collapsed="false">
      <c r="B319" s="174"/>
      <c r="D319" s="175" t="s">
        <v>138</v>
      </c>
      <c r="E319" s="176"/>
      <c r="F319" s="177" t="s">
        <v>717</v>
      </c>
      <c r="H319" s="178" t="n">
        <v>17.32</v>
      </c>
      <c r="I319" s="179"/>
      <c r="L319" s="174"/>
      <c r="M319" s="180"/>
      <c r="N319" s="181"/>
      <c r="O319" s="181"/>
      <c r="P319" s="181"/>
      <c r="Q319" s="181"/>
      <c r="R319" s="181"/>
      <c r="S319" s="181"/>
      <c r="T319" s="182"/>
      <c r="AT319" s="176" t="s">
        <v>138</v>
      </c>
      <c r="AU319" s="176" t="s">
        <v>136</v>
      </c>
      <c r="AV319" s="173" t="s">
        <v>136</v>
      </c>
      <c r="AW319" s="173" t="s">
        <v>31</v>
      </c>
      <c r="AX319" s="173" t="s">
        <v>75</v>
      </c>
      <c r="AY319" s="176" t="s">
        <v>127</v>
      </c>
    </row>
    <row r="320" s="183" customFormat="true" ht="12.8" hidden="false" customHeight="false" outlineLevel="0" collapsed="false">
      <c r="B320" s="184"/>
      <c r="D320" s="175" t="s">
        <v>138</v>
      </c>
      <c r="E320" s="185"/>
      <c r="F320" s="186" t="s">
        <v>152</v>
      </c>
      <c r="H320" s="187" t="n">
        <v>23.27</v>
      </c>
      <c r="I320" s="188"/>
      <c r="L320" s="184"/>
      <c r="M320" s="189"/>
      <c r="N320" s="190"/>
      <c r="O320" s="190"/>
      <c r="P320" s="190"/>
      <c r="Q320" s="190"/>
      <c r="R320" s="190"/>
      <c r="S320" s="190"/>
      <c r="T320" s="191"/>
      <c r="AT320" s="185" t="s">
        <v>138</v>
      </c>
      <c r="AU320" s="185" t="s">
        <v>136</v>
      </c>
      <c r="AV320" s="183" t="s">
        <v>135</v>
      </c>
      <c r="AW320" s="183" t="s">
        <v>31</v>
      </c>
      <c r="AX320" s="183" t="s">
        <v>80</v>
      </c>
      <c r="AY320" s="185" t="s">
        <v>127</v>
      </c>
    </row>
    <row r="321" s="27" customFormat="true" ht="24.15" hidden="false" customHeight="true" outlineLevel="0" collapsed="false">
      <c r="A321" s="22"/>
      <c r="B321" s="159"/>
      <c r="C321" s="160" t="s">
        <v>718</v>
      </c>
      <c r="D321" s="160" t="s">
        <v>130</v>
      </c>
      <c r="E321" s="161" t="s">
        <v>719</v>
      </c>
      <c r="F321" s="162" t="s">
        <v>720</v>
      </c>
      <c r="G321" s="163" t="s">
        <v>133</v>
      </c>
      <c r="H321" s="164" t="n">
        <v>23.27</v>
      </c>
      <c r="I321" s="165"/>
      <c r="J321" s="166" t="n">
        <f aca="false">ROUND(I321*H321,2)</f>
        <v>0</v>
      </c>
      <c r="K321" s="162" t="s">
        <v>134</v>
      </c>
      <c r="L321" s="23"/>
      <c r="M321" s="167"/>
      <c r="N321" s="168" t="s">
        <v>41</v>
      </c>
      <c r="O321" s="60"/>
      <c r="P321" s="169" t="n">
        <f aca="false">O321*H321</f>
        <v>0</v>
      </c>
      <c r="Q321" s="169" t="n">
        <v>0.00029</v>
      </c>
      <c r="R321" s="169" t="n">
        <f aca="false">Q321*H321</f>
        <v>0.0067483</v>
      </c>
      <c r="S321" s="169" t="n">
        <v>0</v>
      </c>
      <c r="T321" s="170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1" t="s">
        <v>201</v>
      </c>
      <c r="AT321" s="171" t="s">
        <v>130</v>
      </c>
      <c r="AU321" s="171" t="s">
        <v>136</v>
      </c>
      <c r="AY321" s="3" t="s">
        <v>127</v>
      </c>
      <c r="BE321" s="172" t="n">
        <f aca="false">IF(N321="základní",J321,0)</f>
        <v>0</v>
      </c>
      <c r="BF321" s="172" t="n">
        <f aca="false">IF(N321="snížená",J321,0)</f>
        <v>0</v>
      </c>
      <c r="BG321" s="172" t="n">
        <f aca="false">IF(N321="zákl. přenesená",J321,0)</f>
        <v>0</v>
      </c>
      <c r="BH321" s="172" t="n">
        <f aca="false">IF(N321="sníž. přenesená",J321,0)</f>
        <v>0</v>
      </c>
      <c r="BI321" s="172" t="n">
        <f aca="false">IF(N321="nulová",J321,0)</f>
        <v>0</v>
      </c>
      <c r="BJ321" s="3" t="s">
        <v>136</v>
      </c>
      <c r="BK321" s="172" t="n">
        <f aca="false">ROUND(I321*H321,2)</f>
        <v>0</v>
      </c>
      <c r="BL321" s="3" t="s">
        <v>201</v>
      </c>
      <c r="BM321" s="171" t="s">
        <v>721</v>
      </c>
    </row>
    <row r="322" s="145" customFormat="true" ht="25.9" hidden="false" customHeight="true" outlineLevel="0" collapsed="false">
      <c r="B322" s="146"/>
      <c r="D322" s="147" t="s">
        <v>74</v>
      </c>
      <c r="E322" s="148" t="s">
        <v>722</v>
      </c>
      <c r="F322" s="148" t="s">
        <v>723</v>
      </c>
      <c r="I322" s="149"/>
      <c r="J322" s="150" t="n">
        <f aca="false">BK322</f>
        <v>0</v>
      </c>
      <c r="L322" s="146"/>
      <c r="M322" s="151"/>
      <c r="N322" s="152"/>
      <c r="O322" s="152"/>
      <c r="P322" s="153" t="n">
        <f aca="false">SUM(P323:P332)</f>
        <v>0</v>
      </c>
      <c r="Q322" s="152"/>
      <c r="R322" s="153" t="n">
        <f aca="false">SUM(R323:R332)</f>
        <v>0</v>
      </c>
      <c r="S322" s="152"/>
      <c r="T322" s="154" t="n">
        <f aca="false">SUM(T323:T332)</f>
        <v>0</v>
      </c>
      <c r="AR322" s="147" t="s">
        <v>135</v>
      </c>
      <c r="AT322" s="155" t="s">
        <v>74</v>
      </c>
      <c r="AU322" s="155" t="s">
        <v>75</v>
      </c>
      <c r="AY322" s="147" t="s">
        <v>127</v>
      </c>
      <c r="BK322" s="156" t="n">
        <f aca="false">SUM(BK323:BK332)</f>
        <v>0</v>
      </c>
    </row>
    <row r="323" s="27" customFormat="true" ht="16.5" hidden="false" customHeight="true" outlineLevel="0" collapsed="false">
      <c r="A323" s="22"/>
      <c r="B323" s="159"/>
      <c r="C323" s="160" t="s">
        <v>724</v>
      </c>
      <c r="D323" s="160" t="s">
        <v>130</v>
      </c>
      <c r="E323" s="161" t="s">
        <v>725</v>
      </c>
      <c r="F323" s="162" t="s">
        <v>726</v>
      </c>
      <c r="G323" s="163" t="s">
        <v>727</v>
      </c>
      <c r="H323" s="164" t="n">
        <v>4</v>
      </c>
      <c r="I323" s="165"/>
      <c r="J323" s="166" t="n">
        <f aca="false">ROUND(I323*H323,2)</f>
        <v>0</v>
      </c>
      <c r="K323" s="162" t="s">
        <v>134</v>
      </c>
      <c r="L323" s="23"/>
      <c r="M323" s="167"/>
      <c r="N323" s="168" t="s">
        <v>41</v>
      </c>
      <c r="O323" s="60"/>
      <c r="P323" s="169" t="n">
        <f aca="false">O323*H323</f>
        <v>0</v>
      </c>
      <c r="Q323" s="169" t="n">
        <v>0</v>
      </c>
      <c r="R323" s="169" t="n">
        <f aca="false">Q323*H323</f>
        <v>0</v>
      </c>
      <c r="S323" s="169" t="n">
        <v>0</v>
      </c>
      <c r="T323" s="170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1" t="s">
        <v>728</v>
      </c>
      <c r="AT323" s="171" t="s">
        <v>130</v>
      </c>
      <c r="AU323" s="171" t="s">
        <v>80</v>
      </c>
      <c r="AY323" s="3" t="s">
        <v>127</v>
      </c>
      <c r="BE323" s="172" t="n">
        <f aca="false">IF(N323="základní",J323,0)</f>
        <v>0</v>
      </c>
      <c r="BF323" s="172" t="n">
        <f aca="false">IF(N323="snížená",J323,0)</f>
        <v>0</v>
      </c>
      <c r="BG323" s="172" t="n">
        <f aca="false">IF(N323="zákl. přenesená",J323,0)</f>
        <v>0</v>
      </c>
      <c r="BH323" s="172" t="n">
        <f aca="false">IF(N323="sníž. přenesená",J323,0)</f>
        <v>0</v>
      </c>
      <c r="BI323" s="172" t="n">
        <f aca="false">IF(N323="nulová",J323,0)</f>
        <v>0</v>
      </c>
      <c r="BJ323" s="3" t="s">
        <v>136</v>
      </c>
      <c r="BK323" s="172" t="n">
        <f aca="false">ROUND(I323*H323,2)</f>
        <v>0</v>
      </c>
      <c r="BL323" s="3" t="s">
        <v>728</v>
      </c>
      <c r="BM323" s="171" t="s">
        <v>729</v>
      </c>
    </row>
    <row r="324" s="173" customFormat="true" ht="12.8" hidden="false" customHeight="false" outlineLevel="0" collapsed="false">
      <c r="B324" s="174"/>
      <c r="D324" s="175" t="s">
        <v>138</v>
      </c>
      <c r="E324" s="176"/>
      <c r="F324" s="177" t="s">
        <v>730</v>
      </c>
      <c r="H324" s="178" t="n">
        <v>4</v>
      </c>
      <c r="I324" s="179"/>
      <c r="L324" s="174"/>
      <c r="M324" s="180"/>
      <c r="N324" s="181"/>
      <c r="O324" s="181"/>
      <c r="P324" s="181"/>
      <c r="Q324" s="181"/>
      <c r="R324" s="181"/>
      <c r="S324" s="181"/>
      <c r="T324" s="182"/>
      <c r="AT324" s="176" t="s">
        <v>138</v>
      </c>
      <c r="AU324" s="176" t="s">
        <v>80</v>
      </c>
      <c r="AV324" s="173" t="s">
        <v>136</v>
      </c>
      <c r="AW324" s="173" t="s">
        <v>31</v>
      </c>
      <c r="AX324" s="173" t="s">
        <v>75</v>
      </c>
      <c r="AY324" s="176" t="s">
        <v>127</v>
      </c>
    </row>
    <row r="325" s="183" customFormat="true" ht="12.8" hidden="false" customHeight="false" outlineLevel="0" collapsed="false">
      <c r="B325" s="184"/>
      <c r="D325" s="175" t="s">
        <v>138</v>
      </c>
      <c r="E325" s="185"/>
      <c r="F325" s="186" t="s">
        <v>152</v>
      </c>
      <c r="H325" s="187" t="n">
        <v>4</v>
      </c>
      <c r="I325" s="188"/>
      <c r="L325" s="184"/>
      <c r="M325" s="189"/>
      <c r="N325" s="190"/>
      <c r="O325" s="190"/>
      <c r="P325" s="190"/>
      <c r="Q325" s="190"/>
      <c r="R325" s="190"/>
      <c r="S325" s="190"/>
      <c r="T325" s="191"/>
      <c r="AT325" s="185" t="s">
        <v>138</v>
      </c>
      <c r="AU325" s="185" t="s">
        <v>80</v>
      </c>
      <c r="AV325" s="183" t="s">
        <v>135</v>
      </c>
      <c r="AW325" s="183" t="s">
        <v>31</v>
      </c>
      <c r="AX325" s="183" t="s">
        <v>80</v>
      </c>
      <c r="AY325" s="185" t="s">
        <v>127</v>
      </c>
    </row>
    <row r="326" s="27" customFormat="true" ht="16.5" hidden="false" customHeight="true" outlineLevel="0" collapsed="false">
      <c r="A326" s="22"/>
      <c r="B326" s="159"/>
      <c r="C326" s="160" t="s">
        <v>731</v>
      </c>
      <c r="D326" s="160" t="s">
        <v>130</v>
      </c>
      <c r="E326" s="161" t="s">
        <v>732</v>
      </c>
      <c r="F326" s="162" t="s">
        <v>733</v>
      </c>
      <c r="G326" s="163" t="s">
        <v>727</v>
      </c>
      <c r="H326" s="164" t="n">
        <v>4</v>
      </c>
      <c r="I326" s="165"/>
      <c r="J326" s="166" t="n">
        <f aca="false">ROUND(I326*H326,2)</f>
        <v>0</v>
      </c>
      <c r="K326" s="162" t="s">
        <v>134</v>
      </c>
      <c r="L326" s="23"/>
      <c r="M326" s="167"/>
      <c r="N326" s="168" t="s">
        <v>41</v>
      </c>
      <c r="O326" s="60"/>
      <c r="P326" s="169" t="n">
        <f aca="false">O326*H326</f>
        <v>0</v>
      </c>
      <c r="Q326" s="169" t="n">
        <v>0</v>
      </c>
      <c r="R326" s="169" t="n">
        <f aca="false">Q326*H326</f>
        <v>0</v>
      </c>
      <c r="S326" s="169" t="n">
        <v>0</v>
      </c>
      <c r="T326" s="170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1" t="s">
        <v>728</v>
      </c>
      <c r="AT326" s="171" t="s">
        <v>130</v>
      </c>
      <c r="AU326" s="171" t="s">
        <v>80</v>
      </c>
      <c r="AY326" s="3" t="s">
        <v>127</v>
      </c>
      <c r="BE326" s="172" t="n">
        <f aca="false">IF(N326="základní",J326,0)</f>
        <v>0</v>
      </c>
      <c r="BF326" s="172" t="n">
        <f aca="false">IF(N326="snížená",J326,0)</f>
        <v>0</v>
      </c>
      <c r="BG326" s="172" t="n">
        <f aca="false">IF(N326="zákl. přenesená",J326,0)</f>
        <v>0</v>
      </c>
      <c r="BH326" s="172" t="n">
        <f aca="false">IF(N326="sníž. přenesená",J326,0)</f>
        <v>0</v>
      </c>
      <c r="BI326" s="172" t="n">
        <f aca="false">IF(N326="nulová",J326,0)</f>
        <v>0</v>
      </c>
      <c r="BJ326" s="3" t="s">
        <v>136</v>
      </c>
      <c r="BK326" s="172" t="n">
        <f aca="false">ROUND(I326*H326,2)</f>
        <v>0</v>
      </c>
      <c r="BL326" s="3" t="s">
        <v>728</v>
      </c>
      <c r="BM326" s="171" t="s">
        <v>734</v>
      </c>
    </row>
    <row r="327" s="173" customFormat="true" ht="12.8" hidden="false" customHeight="false" outlineLevel="0" collapsed="false">
      <c r="B327" s="174"/>
      <c r="D327" s="175" t="s">
        <v>138</v>
      </c>
      <c r="E327" s="176"/>
      <c r="F327" s="177" t="s">
        <v>735</v>
      </c>
      <c r="H327" s="178" t="n">
        <v>4</v>
      </c>
      <c r="I327" s="179"/>
      <c r="L327" s="174"/>
      <c r="M327" s="180"/>
      <c r="N327" s="181"/>
      <c r="O327" s="181"/>
      <c r="P327" s="181"/>
      <c r="Q327" s="181"/>
      <c r="R327" s="181"/>
      <c r="S327" s="181"/>
      <c r="T327" s="182"/>
      <c r="AT327" s="176" t="s">
        <v>138</v>
      </c>
      <c r="AU327" s="176" t="s">
        <v>80</v>
      </c>
      <c r="AV327" s="173" t="s">
        <v>136</v>
      </c>
      <c r="AW327" s="173" t="s">
        <v>31</v>
      </c>
      <c r="AX327" s="173" t="s">
        <v>75</v>
      </c>
      <c r="AY327" s="176" t="s">
        <v>127</v>
      </c>
    </row>
    <row r="328" s="183" customFormat="true" ht="12.8" hidden="false" customHeight="false" outlineLevel="0" collapsed="false">
      <c r="B328" s="184"/>
      <c r="D328" s="175" t="s">
        <v>138</v>
      </c>
      <c r="E328" s="185"/>
      <c r="F328" s="186" t="s">
        <v>152</v>
      </c>
      <c r="H328" s="187" t="n">
        <v>4</v>
      </c>
      <c r="I328" s="188"/>
      <c r="L328" s="184"/>
      <c r="M328" s="189"/>
      <c r="N328" s="190"/>
      <c r="O328" s="190"/>
      <c r="P328" s="190"/>
      <c r="Q328" s="190"/>
      <c r="R328" s="190"/>
      <c r="S328" s="190"/>
      <c r="T328" s="191"/>
      <c r="AT328" s="185" t="s">
        <v>138</v>
      </c>
      <c r="AU328" s="185" t="s">
        <v>80</v>
      </c>
      <c r="AV328" s="183" t="s">
        <v>135</v>
      </c>
      <c r="AW328" s="183" t="s">
        <v>31</v>
      </c>
      <c r="AX328" s="183" t="s">
        <v>80</v>
      </c>
      <c r="AY328" s="185" t="s">
        <v>127</v>
      </c>
    </row>
    <row r="329" s="27" customFormat="true" ht="16.5" hidden="false" customHeight="true" outlineLevel="0" collapsed="false">
      <c r="A329" s="22"/>
      <c r="B329" s="159"/>
      <c r="C329" s="160" t="s">
        <v>736</v>
      </c>
      <c r="D329" s="160" t="s">
        <v>130</v>
      </c>
      <c r="E329" s="161" t="s">
        <v>737</v>
      </c>
      <c r="F329" s="162" t="s">
        <v>738</v>
      </c>
      <c r="G329" s="163" t="s">
        <v>727</v>
      </c>
      <c r="H329" s="164" t="n">
        <v>6</v>
      </c>
      <c r="I329" s="165"/>
      <c r="J329" s="166" t="n">
        <f aca="false">ROUND(I329*H329,2)</f>
        <v>0</v>
      </c>
      <c r="K329" s="162" t="s">
        <v>134</v>
      </c>
      <c r="L329" s="23"/>
      <c r="M329" s="167"/>
      <c r="N329" s="168" t="s">
        <v>41</v>
      </c>
      <c r="O329" s="60"/>
      <c r="P329" s="169" t="n">
        <f aca="false">O329*H329</f>
        <v>0</v>
      </c>
      <c r="Q329" s="169" t="n">
        <v>0</v>
      </c>
      <c r="R329" s="169" t="n">
        <f aca="false">Q329*H329</f>
        <v>0</v>
      </c>
      <c r="S329" s="169" t="n">
        <v>0</v>
      </c>
      <c r="T329" s="170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1" t="s">
        <v>728</v>
      </c>
      <c r="AT329" s="171" t="s">
        <v>130</v>
      </c>
      <c r="AU329" s="171" t="s">
        <v>80</v>
      </c>
      <c r="AY329" s="3" t="s">
        <v>127</v>
      </c>
      <c r="BE329" s="172" t="n">
        <f aca="false">IF(N329="základní",J329,0)</f>
        <v>0</v>
      </c>
      <c r="BF329" s="172" t="n">
        <f aca="false">IF(N329="snížená",J329,0)</f>
        <v>0</v>
      </c>
      <c r="BG329" s="172" t="n">
        <f aca="false">IF(N329="zákl. přenesená",J329,0)</f>
        <v>0</v>
      </c>
      <c r="BH329" s="172" t="n">
        <f aca="false">IF(N329="sníž. přenesená",J329,0)</f>
        <v>0</v>
      </c>
      <c r="BI329" s="172" t="n">
        <f aca="false">IF(N329="nulová",J329,0)</f>
        <v>0</v>
      </c>
      <c r="BJ329" s="3" t="s">
        <v>136</v>
      </c>
      <c r="BK329" s="172" t="n">
        <f aca="false">ROUND(I329*H329,2)</f>
        <v>0</v>
      </c>
      <c r="BL329" s="3" t="s">
        <v>728</v>
      </c>
      <c r="BM329" s="171" t="s">
        <v>739</v>
      </c>
    </row>
    <row r="330" s="173" customFormat="true" ht="12.8" hidden="false" customHeight="false" outlineLevel="0" collapsed="false">
      <c r="B330" s="174"/>
      <c r="D330" s="175" t="s">
        <v>138</v>
      </c>
      <c r="E330" s="176"/>
      <c r="F330" s="177" t="s">
        <v>740</v>
      </c>
      <c r="H330" s="178" t="n">
        <v>2</v>
      </c>
      <c r="I330" s="179"/>
      <c r="L330" s="174"/>
      <c r="M330" s="180"/>
      <c r="N330" s="181"/>
      <c r="O330" s="181"/>
      <c r="P330" s="181"/>
      <c r="Q330" s="181"/>
      <c r="R330" s="181"/>
      <c r="S330" s="181"/>
      <c r="T330" s="182"/>
      <c r="AT330" s="176" t="s">
        <v>138</v>
      </c>
      <c r="AU330" s="176" t="s">
        <v>80</v>
      </c>
      <c r="AV330" s="173" t="s">
        <v>136</v>
      </c>
      <c r="AW330" s="173" t="s">
        <v>31</v>
      </c>
      <c r="AX330" s="173" t="s">
        <v>75</v>
      </c>
      <c r="AY330" s="176" t="s">
        <v>127</v>
      </c>
    </row>
    <row r="331" s="173" customFormat="true" ht="12.8" hidden="false" customHeight="false" outlineLevel="0" collapsed="false">
      <c r="B331" s="174"/>
      <c r="D331" s="175" t="s">
        <v>138</v>
      </c>
      <c r="E331" s="176"/>
      <c r="F331" s="177" t="s">
        <v>741</v>
      </c>
      <c r="H331" s="178" t="n">
        <v>4</v>
      </c>
      <c r="I331" s="179"/>
      <c r="L331" s="174"/>
      <c r="M331" s="180"/>
      <c r="N331" s="181"/>
      <c r="O331" s="181"/>
      <c r="P331" s="181"/>
      <c r="Q331" s="181"/>
      <c r="R331" s="181"/>
      <c r="S331" s="181"/>
      <c r="T331" s="182"/>
      <c r="AT331" s="176" t="s">
        <v>138</v>
      </c>
      <c r="AU331" s="176" t="s">
        <v>80</v>
      </c>
      <c r="AV331" s="173" t="s">
        <v>136</v>
      </c>
      <c r="AW331" s="173" t="s">
        <v>31</v>
      </c>
      <c r="AX331" s="173" t="s">
        <v>75</v>
      </c>
      <c r="AY331" s="176" t="s">
        <v>127</v>
      </c>
    </row>
    <row r="332" s="183" customFormat="true" ht="12.8" hidden="false" customHeight="false" outlineLevel="0" collapsed="false">
      <c r="B332" s="184"/>
      <c r="D332" s="175" t="s">
        <v>138</v>
      </c>
      <c r="E332" s="185"/>
      <c r="F332" s="186" t="s">
        <v>152</v>
      </c>
      <c r="H332" s="187" t="n">
        <v>6</v>
      </c>
      <c r="I332" s="188"/>
      <c r="L332" s="184"/>
      <c r="M332" s="189"/>
      <c r="N332" s="190"/>
      <c r="O332" s="190"/>
      <c r="P332" s="190"/>
      <c r="Q332" s="190"/>
      <c r="R332" s="190"/>
      <c r="S332" s="190"/>
      <c r="T332" s="191"/>
      <c r="AT332" s="185" t="s">
        <v>138</v>
      </c>
      <c r="AU332" s="185" t="s">
        <v>80</v>
      </c>
      <c r="AV332" s="183" t="s">
        <v>135</v>
      </c>
      <c r="AW332" s="183" t="s">
        <v>31</v>
      </c>
      <c r="AX332" s="183" t="s">
        <v>80</v>
      </c>
      <c r="AY332" s="185" t="s">
        <v>127</v>
      </c>
    </row>
    <row r="333" s="145" customFormat="true" ht="25.9" hidden="false" customHeight="true" outlineLevel="0" collapsed="false">
      <c r="B333" s="146"/>
      <c r="D333" s="147" t="s">
        <v>74</v>
      </c>
      <c r="E333" s="148" t="s">
        <v>742</v>
      </c>
      <c r="F333" s="148" t="s">
        <v>743</v>
      </c>
      <c r="I333" s="149"/>
      <c r="J333" s="150" t="n">
        <f aca="false">BK333</f>
        <v>0</v>
      </c>
      <c r="L333" s="146"/>
      <c r="M333" s="151"/>
      <c r="N333" s="152"/>
      <c r="O333" s="152"/>
      <c r="P333" s="153" t="n">
        <f aca="false">P334+P336</f>
        <v>0</v>
      </c>
      <c r="Q333" s="152"/>
      <c r="R333" s="153" t="n">
        <f aca="false">R334+R336</f>
        <v>0</v>
      </c>
      <c r="S333" s="152"/>
      <c r="T333" s="154" t="n">
        <f aca="false">T334+T336</f>
        <v>0</v>
      </c>
      <c r="AR333" s="147" t="s">
        <v>153</v>
      </c>
      <c r="AT333" s="155" t="s">
        <v>74</v>
      </c>
      <c r="AU333" s="155" t="s">
        <v>75</v>
      </c>
      <c r="AY333" s="147" t="s">
        <v>127</v>
      </c>
      <c r="BK333" s="156" t="n">
        <f aca="false">BK334+BK336</f>
        <v>0</v>
      </c>
    </row>
    <row r="334" s="145" customFormat="true" ht="22.8" hidden="false" customHeight="true" outlineLevel="0" collapsed="false">
      <c r="B334" s="146"/>
      <c r="D334" s="147" t="s">
        <v>74</v>
      </c>
      <c r="E334" s="157" t="s">
        <v>744</v>
      </c>
      <c r="F334" s="157" t="s">
        <v>745</v>
      </c>
      <c r="I334" s="149"/>
      <c r="J334" s="158" t="n">
        <f aca="false">BK334</f>
        <v>0</v>
      </c>
      <c r="L334" s="146"/>
      <c r="M334" s="151"/>
      <c r="N334" s="152"/>
      <c r="O334" s="152"/>
      <c r="P334" s="153" t="n">
        <f aca="false">P335</f>
        <v>0</v>
      </c>
      <c r="Q334" s="152"/>
      <c r="R334" s="153" t="n">
        <f aca="false">R335</f>
        <v>0</v>
      </c>
      <c r="S334" s="152"/>
      <c r="T334" s="154" t="n">
        <f aca="false">T335</f>
        <v>0</v>
      </c>
      <c r="AR334" s="147" t="s">
        <v>153</v>
      </c>
      <c r="AT334" s="155" t="s">
        <v>74</v>
      </c>
      <c r="AU334" s="155" t="s">
        <v>80</v>
      </c>
      <c r="AY334" s="147" t="s">
        <v>127</v>
      </c>
      <c r="BK334" s="156" t="n">
        <f aca="false">BK335</f>
        <v>0</v>
      </c>
    </row>
    <row r="335" s="27" customFormat="true" ht="16.5" hidden="false" customHeight="true" outlineLevel="0" collapsed="false">
      <c r="A335" s="22"/>
      <c r="B335" s="159"/>
      <c r="C335" s="160" t="s">
        <v>746</v>
      </c>
      <c r="D335" s="160" t="s">
        <v>130</v>
      </c>
      <c r="E335" s="161" t="s">
        <v>747</v>
      </c>
      <c r="F335" s="162" t="s">
        <v>748</v>
      </c>
      <c r="G335" s="163" t="s">
        <v>749</v>
      </c>
      <c r="H335" s="164" t="n">
        <v>1</v>
      </c>
      <c r="I335" s="165"/>
      <c r="J335" s="166" t="n">
        <f aca="false">ROUND(I335*H335,2)</f>
        <v>0</v>
      </c>
      <c r="K335" s="162" t="s">
        <v>134</v>
      </c>
      <c r="L335" s="23"/>
      <c r="M335" s="167"/>
      <c r="N335" s="168" t="s">
        <v>41</v>
      </c>
      <c r="O335" s="60"/>
      <c r="P335" s="169" t="n">
        <f aca="false">O335*H335</f>
        <v>0</v>
      </c>
      <c r="Q335" s="169" t="n">
        <v>0</v>
      </c>
      <c r="R335" s="169" t="n">
        <f aca="false">Q335*H335</f>
        <v>0</v>
      </c>
      <c r="S335" s="169" t="n">
        <v>0</v>
      </c>
      <c r="T335" s="170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1" t="s">
        <v>750</v>
      </c>
      <c r="AT335" s="171" t="s">
        <v>130</v>
      </c>
      <c r="AU335" s="171" t="s">
        <v>136</v>
      </c>
      <c r="AY335" s="3" t="s">
        <v>127</v>
      </c>
      <c r="BE335" s="172" t="n">
        <f aca="false">IF(N335="základní",J335,0)</f>
        <v>0</v>
      </c>
      <c r="BF335" s="172" t="n">
        <f aca="false">IF(N335="snížená",J335,0)</f>
        <v>0</v>
      </c>
      <c r="BG335" s="172" t="n">
        <f aca="false">IF(N335="zákl. přenesená",J335,0)</f>
        <v>0</v>
      </c>
      <c r="BH335" s="172" t="n">
        <f aca="false">IF(N335="sníž. přenesená",J335,0)</f>
        <v>0</v>
      </c>
      <c r="BI335" s="172" t="n">
        <f aca="false">IF(N335="nulová",J335,0)</f>
        <v>0</v>
      </c>
      <c r="BJ335" s="3" t="s">
        <v>136</v>
      </c>
      <c r="BK335" s="172" t="n">
        <f aca="false">ROUND(I335*H335,2)</f>
        <v>0</v>
      </c>
      <c r="BL335" s="3" t="s">
        <v>750</v>
      </c>
      <c r="BM335" s="171" t="s">
        <v>751</v>
      </c>
    </row>
    <row r="336" s="145" customFormat="true" ht="22.8" hidden="false" customHeight="true" outlineLevel="0" collapsed="false">
      <c r="B336" s="146"/>
      <c r="D336" s="147" t="s">
        <v>74</v>
      </c>
      <c r="E336" s="157" t="s">
        <v>752</v>
      </c>
      <c r="F336" s="157" t="s">
        <v>753</v>
      </c>
      <c r="I336" s="149"/>
      <c r="J336" s="158" t="n">
        <f aca="false">BK336</f>
        <v>0</v>
      </c>
      <c r="L336" s="146"/>
      <c r="M336" s="151"/>
      <c r="N336" s="152"/>
      <c r="O336" s="152"/>
      <c r="P336" s="153" t="n">
        <f aca="false">P337</f>
        <v>0</v>
      </c>
      <c r="Q336" s="152"/>
      <c r="R336" s="153" t="n">
        <f aca="false">R337</f>
        <v>0</v>
      </c>
      <c r="S336" s="152"/>
      <c r="T336" s="154" t="n">
        <f aca="false">T337</f>
        <v>0</v>
      </c>
      <c r="AR336" s="147" t="s">
        <v>153</v>
      </c>
      <c r="AT336" s="155" t="s">
        <v>74</v>
      </c>
      <c r="AU336" s="155" t="s">
        <v>80</v>
      </c>
      <c r="AY336" s="147" t="s">
        <v>127</v>
      </c>
      <c r="BK336" s="156" t="n">
        <f aca="false">BK337</f>
        <v>0</v>
      </c>
    </row>
    <row r="337" s="27" customFormat="true" ht="16.5" hidden="false" customHeight="true" outlineLevel="0" collapsed="false">
      <c r="A337" s="22"/>
      <c r="B337" s="159"/>
      <c r="C337" s="160" t="s">
        <v>754</v>
      </c>
      <c r="D337" s="160" t="s">
        <v>130</v>
      </c>
      <c r="E337" s="161" t="s">
        <v>755</v>
      </c>
      <c r="F337" s="162" t="s">
        <v>756</v>
      </c>
      <c r="G337" s="163" t="s">
        <v>749</v>
      </c>
      <c r="H337" s="164" t="n">
        <v>1</v>
      </c>
      <c r="I337" s="165"/>
      <c r="J337" s="166" t="n">
        <f aca="false">ROUND(I337*H337,2)</f>
        <v>0</v>
      </c>
      <c r="K337" s="162" t="s">
        <v>134</v>
      </c>
      <c r="L337" s="23"/>
      <c r="M337" s="203"/>
      <c r="N337" s="204" t="s">
        <v>41</v>
      </c>
      <c r="O337" s="205"/>
      <c r="P337" s="206" t="n">
        <f aca="false">O337*H337</f>
        <v>0</v>
      </c>
      <c r="Q337" s="206" t="n">
        <v>0</v>
      </c>
      <c r="R337" s="206" t="n">
        <f aca="false">Q337*H337</f>
        <v>0</v>
      </c>
      <c r="S337" s="206" t="n">
        <v>0</v>
      </c>
      <c r="T337" s="207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1" t="s">
        <v>750</v>
      </c>
      <c r="AT337" s="171" t="s">
        <v>130</v>
      </c>
      <c r="AU337" s="171" t="s">
        <v>136</v>
      </c>
      <c r="AY337" s="3" t="s">
        <v>127</v>
      </c>
      <c r="BE337" s="172" t="n">
        <f aca="false">IF(N337="základní",J337,0)</f>
        <v>0</v>
      </c>
      <c r="BF337" s="172" t="n">
        <f aca="false">IF(N337="snížená",J337,0)</f>
        <v>0</v>
      </c>
      <c r="BG337" s="172" t="n">
        <f aca="false">IF(N337="zákl. přenesená",J337,0)</f>
        <v>0</v>
      </c>
      <c r="BH337" s="172" t="n">
        <f aca="false">IF(N337="sníž. přenesená",J337,0)</f>
        <v>0</v>
      </c>
      <c r="BI337" s="172" t="n">
        <f aca="false">IF(N337="nulová",J337,0)</f>
        <v>0</v>
      </c>
      <c r="BJ337" s="3" t="s">
        <v>136</v>
      </c>
      <c r="BK337" s="172" t="n">
        <f aca="false">ROUND(I337*H337,2)</f>
        <v>0</v>
      </c>
      <c r="BL337" s="3" t="s">
        <v>750</v>
      </c>
      <c r="BM337" s="171" t="s">
        <v>757</v>
      </c>
    </row>
    <row r="338" s="27" customFormat="true" ht="6.95" hidden="false" customHeight="true" outlineLevel="0" collapsed="false">
      <c r="A338" s="22"/>
      <c r="B338" s="44"/>
      <c r="C338" s="45"/>
      <c r="D338" s="45"/>
      <c r="E338" s="45"/>
      <c r="F338" s="45"/>
      <c r="G338" s="45"/>
      <c r="H338" s="45"/>
      <c r="I338" s="45"/>
      <c r="J338" s="45"/>
      <c r="K338" s="45"/>
      <c r="L338" s="23"/>
      <c r="M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</row>
  </sheetData>
  <autoFilter ref="C135:K337"/>
  <mergeCells count="6">
    <mergeCell ref="L2:V2"/>
    <mergeCell ref="E7:H7"/>
    <mergeCell ref="E16:H16"/>
    <mergeCell ref="E25:H25"/>
    <mergeCell ref="E85:H85"/>
    <mergeCell ref="E128:H12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2023-03-04T18:12:50Z</dcterms:created>
  <dc:creator>Eva-TOSH\Eva</dc:creator>
  <dc:description/>
  <dc:language>cs-CZ</dc:language>
  <cp:lastModifiedBy/>
  <cp:lastPrinted>2023-03-04T19:52:06Z</cp:lastPrinted>
  <dcterms:modified xsi:type="dcterms:W3CDTF">2023-03-04T19:56:09Z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